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Mi unidad\SCRD\2024\PES\"/>
    </mc:Choice>
  </mc:AlternateContent>
  <xr:revisionPtr revIDLastSave="0" documentId="13_ncr:1_{AF73877A-CDDA-4199-BCA5-96282B554CFF}" xr6:coauthVersionLast="47" xr6:coauthVersionMax="47" xr10:uidLastSave="{00000000-0000-0000-0000-000000000000}"/>
  <bookViews>
    <workbookView xWindow="-108" yWindow="-108" windowWidth="23256" windowHeight="12456" tabRatio="778" xr2:uid="{5732F1B0-E34F-458C-8A8A-3F2893752D30}"/>
  </bookViews>
  <sheets>
    <sheet name="MENÚ" sheetId="15" r:id="rId1"/>
    <sheet name="PES 2024" sheetId="3" r:id="rId2"/>
    <sheet name="CONSOLIDADO 2020-2024" sheetId="25" r:id="rId3"/>
    <sheet name="IND 1" sheetId="4" r:id="rId4"/>
    <sheet name="IND 2" sheetId="5" r:id="rId5"/>
    <sheet name="IND 3" sheetId="6" r:id="rId6"/>
    <sheet name="IND 4" sheetId="7" r:id="rId7"/>
    <sheet name="IND 5" sheetId="8" r:id="rId8"/>
    <sheet name="IND 6" sheetId="9" r:id="rId9"/>
    <sheet name="IND 7" sheetId="10" r:id="rId10"/>
    <sheet name="IND 1 SEGUIMIENTO" sheetId="18" r:id="rId11"/>
    <sheet name="IND 2 SEGUIMIENTO1" sheetId="28" r:id="rId12"/>
    <sheet name="IND 2 SEGUIMIENTO" sheetId="27" r:id="rId13"/>
    <sheet name="IND 3 SEGUIMIENTO" sheetId="20" r:id="rId14"/>
    <sheet name="IND 4 SEGUIMIENTO" sheetId="21" r:id="rId15"/>
    <sheet name="IND 5 SEGUIMIENTO" sheetId="16" r:id="rId16"/>
    <sheet name="IND 6 SEGUIMIENTO" sheetId="13" r:id="rId17"/>
    <sheet name="IND 7 SEGUIMIENTO" sheetId="14" r:id="rId18"/>
    <sheet name="PES 2020-2022" sheetId="22" state="hidden" r:id="rId19"/>
    <sheet name="PES 2023" sheetId="23" state="hidden" r:id="rId20"/>
  </sheets>
  <externalReferences>
    <externalReference r:id="rId21"/>
    <externalReference r:id="rId22"/>
    <externalReference r:id="rId23"/>
  </externalReferences>
  <definedNames>
    <definedName name="Anualiza_LB" localSheetId="10">+_xlfn.LAMBDA(_xlpm.Anio_Calculo,_xlpm.Anio_Reporte,_xlpm.LB,_xlpm.CORTE,IF(_xlpm.Anio_Reporte=_xlpm.Anio_Calculo,_xlpm.LB*(RIGHT(_xlpm.CORTE,1)/4),_xlpm.LB))</definedName>
    <definedName name="Anualiza_LB" localSheetId="11">+_xlfn.LAMBDA(_xlpm.Anio_Calculo,_xlpm.Anio_Reporte,_xlpm.LB,_xlpm.CORTE,IF(_xlpm.Anio_Reporte=_xlpm.Anio_Calculo,_xlpm.LB*(RIGHT(_xlpm.CORTE,1)/4),_xlpm.LB))</definedName>
    <definedName name="Anualiza_LB" localSheetId="14">+_xlfn.LAMBDA(_xlpm.Anio_Calculo,_xlpm.Anio_Reporte,_xlpm.LB,_xlpm.CORTE,IF(_xlpm.Anio_Reporte=_xlpm.Anio_Calculo,_xlpm.LB*(RIGHT(_xlpm.CORTE,1)/4),_xlpm.LB))</definedName>
    <definedName name="Anualiza_LB" localSheetId="0">+_xlfn.LAMBDA(_xlpm.Anio_Calculo,_xlpm.Anio_Reporte,_xlpm.LB,_xlpm.CORTE,IF(_xlpm.Anio_Reporte=_xlpm.Anio_Calculo,_xlpm.LB*(RIGHT(_xlpm.CORTE,1)/4),_xlpm.LB))</definedName>
    <definedName name="Anualiza_LB" localSheetId="19">+_xlfn.LAMBDA(_xlpm.Anio_Calculo,_xlpm.Anio_Reporte,_xlpm.LB,_xlpm.CORTE,IF(_xlpm.Anio_Reporte=_xlpm.Anio_Calculo,_xlpm.LB*(RIGHT(_xlpm.CORTE,1)/4),_xlpm.LB))</definedName>
    <definedName name="Anualiza_LB">+_xlfn.LAMBDA(_xlpm.Anio_Calculo,_xlpm.Anio_Reporte,_xlpm.LB,_xlpm.CORTE,IF(_xlpm.Anio_Reporte=_xlpm.Anio_Calculo,_xlpm.LB*(RIGHT(_xlpm.CORTE,1)/4),_xlpm.LB))</definedName>
    <definedName name="_xlnm.Print_Area" localSheetId="3">'IND 1'!$A$1:$L$29</definedName>
    <definedName name="_xlnm.Print_Area" localSheetId="4">'IND 2'!$A$1:$L$29</definedName>
    <definedName name="_xlnm.Print_Area" localSheetId="5">'IND 3'!$A$1:$L$29</definedName>
    <definedName name="_xlnm.Print_Area" localSheetId="6">'IND 4'!$A$1:$L$29</definedName>
    <definedName name="_xlnm.Print_Area" localSheetId="7">'IND 5'!$A$1:$L$29</definedName>
    <definedName name="_xlnm.Print_Area" localSheetId="8">'IND 6'!$A$1:$L$29</definedName>
    <definedName name="_xlnm.Print_Area" localSheetId="9">'IND 7'!$A$1:$L$29</definedName>
    <definedName name="ListaDEPENDENCIAS" localSheetId="4">#REF!</definedName>
    <definedName name="ListaDEPENDENCIAS" localSheetId="5">#REF!</definedName>
    <definedName name="ListaDEPENDENCIAS" localSheetId="6">#REF!</definedName>
    <definedName name="ListaDEPENDENCIAS" localSheetId="7">#REF!</definedName>
    <definedName name="ListaDEPENDENCIAS" localSheetId="8">#REF!</definedName>
    <definedName name="ListaDEPENDENCIAS" localSheetId="9">#REF!</definedName>
    <definedName name="ListaDEPENDENCIAS" localSheetId="19">[1]Datos!$A$1:$A$28</definedName>
    <definedName name="ListaDEPENDENCIAS">#REF!</definedName>
    <definedName name="ListaDESEMPEÑO" localSheetId="4">#REF!</definedName>
    <definedName name="ListaDESEMPEÑO" localSheetId="5">#REF!</definedName>
    <definedName name="ListaDESEMPEÑO" localSheetId="6">#REF!</definedName>
    <definedName name="ListaDESEMPEÑO" localSheetId="7">#REF!</definedName>
    <definedName name="ListaDESEMPEÑO" localSheetId="8">#REF!</definedName>
    <definedName name="ListaDESEMPEÑO" localSheetId="9">#REF!</definedName>
    <definedName name="ListaDESEMPEÑO" localSheetId="19">[1]Datos!$A$85:$A$87</definedName>
    <definedName name="ListaDESEMPEÑO">#REF!</definedName>
    <definedName name="ListaDETALLES" localSheetId="3">#REF!</definedName>
    <definedName name="ListaDETALLES" localSheetId="4">#REF!</definedName>
    <definedName name="ListaDETALLES" localSheetId="5">#REF!</definedName>
    <definedName name="ListaDETALLES" localSheetId="6">#REF!</definedName>
    <definedName name="ListaDETALLES" localSheetId="7">#REF!</definedName>
    <definedName name="ListaDETALLES" localSheetId="8">#REF!</definedName>
    <definedName name="ListaDETALLES" localSheetId="19">[2]Datos!$A$79:$A$80</definedName>
    <definedName name="ListaDETALLES">#REF!</definedName>
    <definedName name="ListaMETODODERECOLECCIÓN" localSheetId="4">#REF!</definedName>
    <definedName name="ListaMETODODERECOLECCIÓN" localSheetId="5">#REF!</definedName>
    <definedName name="ListaMETODODERECOLECCIÓN" localSheetId="6">#REF!</definedName>
    <definedName name="ListaMETODODERECOLECCIÓN" localSheetId="7">#REF!</definedName>
    <definedName name="ListaMETODODERECOLECCIÓN" localSheetId="8">#REF!</definedName>
    <definedName name="ListaMETODODERECOLECCIÓN" localSheetId="9">#REF!</definedName>
    <definedName name="ListaMETODODERECOLECCIÓN" localSheetId="19">[1]Datos!$A$114:$A$122</definedName>
    <definedName name="ListaMETODODERECOLECCIÓN">#REF!</definedName>
    <definedName name="ListaPERIODOS" localSheetId="4">#REF!</definedName>
    <definedName name="ListaPERIODOS" localSheetId="5">#REF!</definedName>
    <definedName name="ListaPERIODOS" localSheetId="6">#REF!</definedName>
    <definedName name="ListaPERIODOS" localSheetId="7">#REF!</definedName>
    <definedName name="ListaPERIODOS" localSheetId="8">#REF!</definedName>
    <definedName name="ListaPERIODOS" localSheetId="9">#REF!</definedName>
    <definedName name="ListaPERIODOS" localSheetId="19">[1]Datos!$A$46:$A$50</definedName>
    <definedName name="ListaPERIODOS">#REF!</definedName>
    <definedName name="ListaRESULTADO" localSheetId="4">#REF!</definedName>
    <definedName name="ListaRESULTADO" localSheetId="5">#REF!</definedName>
    <definedName name="ListaRESULTADO" localSheetId="6">#REF!</definedName>
    <definedName name="ListaRESULTADO" localSheetId="7">#REF!</definedName>
    <definedName name="ListaRESULTADO" localSheetId="8">#REF!</definedName>
    <definedName name="ListaRESULTADO" localSheetId="9">#REF!</definedName>
    <definedName name="ListaRESULTADO" localSheetId="19">[1]Datos!$A$89:$A$91</definedName>
    <definedName name="ListaRESULTADO">#REF!</definedName>
    <definedName name="ListaTIPO" localSheetId="3">#REF!</definedName>
    <definedName name="ListaTIPO" localSheetId="4">#REF!</definedName>
    <definedName name="ListaTIPO" localSheetId="5">#REF!</definedName>
    <definedName name="ListaTIPO" localSheetId="6">#REF!</definedName>
    <definedName name="ListaTIPO" localSheetId="7">#REF!</definedName>
    <definedName name="ListaTIPO" localSheetId="8">#REF!</definedName>
    <definedName name="ListaTIPO" localSheetId="19">[2]Datos!$A$75:$A$77</definedName>
    <definedName name="ListaTIPO">#REF!</definedName>
    <definedName name="ListaYEARS" localSheetId="4">#REF!</definedName>
    <definedName name="ListaYEARS" localSheetId="5">#REF!</definedName>
    <definedName name="ListaYEARS" localSheetId="6">#REF!</definedName>
    <definedName name="ListaYEARS" localSheetId="7">#REF!</definedName>
    <definedName name="ListaYEARS" localSheetId="8">#REF!</definedName>
    <definedName name="ListaYEARS" localSheetId="9">#REF!</definedName>
    <definedName name="ListaYEARS" localSheetId="19">[1]Datos!$A$124:$A$134</definedName>
    <definedName name="ListaYEARS">#REF!</definedName>
    <definedName name="Z_FB99E436_955D_4450_859A_C995D7D18F2B_.wvu.FilterData" localSheetId="11" hidden="1">'IND 2 SEGUIMIENTO1'!$A$3:$J$468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3" l="1"/>
  <c r="Q7" i="3"/>
  <c r="Q6" i="3"/>
  <c r="Q4" i="3"/>
  <c r="Q2" i="3"/>
  <c r="E7" i="27" l="1"/>
  <c r="E8" i="27"/>
  <c r="E9" i="27"/>
  <c r="E10" i="27"/>
  <c r="E11" i="27"/>
  <c r="E12" i="27"/>
  <c r="E13" i="27"/>
  <c r="E14" i="27"/>
  <c r="E15" i="27"/>
  <c r="E16" i="27"/>
  <c r="E17" i="27"/>
  <c r="E18" i="27"/>
  <c r="E19" i="27"/>
  <c r="E20" i="27"/>
  <c r="E21" i="27"/>
  <c r="E22" i="27"/>
  <c r="E23" i="27"/>
  <c r="E24" i="27"/>
  <c r="E25" i="27"/>
  <c r="E26" i="27"/>
  <c r="E27" i="27"/>
  <c r="E28" i="27"/>
  <c r="E29" i="27"/>
  <c r="E30" i="27"/>
  <c r="E31" i="27"/>
  <c r="E6" i="27"/>
  <c r="C7" i="27"/>
  <c r="D7" i="27"/>
  <c r="C8" i="27"/>
  <c r="D8" i="27"/>
  <c r="C9" i="27"/>
  <c r="D9" i="27"/>
  <c r="C10" i="27"/>
  <c r="D10" i="27"/>
  <c r="C11" i="27"/>
  <c r="D11" i="27"/>
  <c r="C12" i="27"/>
  <c r="D12" i="27"/>
  <c r="C13" i="27"/>
  <c r="D13" i="27"/>
  <c r="C14" i="27"/>
  <c r="D14" i="27"/>
  <c r="C15" i="27"/>
  <c r="D15" i="27"/>
  <c r="C16" i="27"/>
  <c r="D16" i="27"/>
  <c r="C17" i="27"/>
  <c r="D17" i="27"/>
  <c r="C18" i="27"/>
  <c r="D18" i="27"/>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D6" i="27"/>
  <c r="C6" i="27"/>
  <c r="J550" i="28"/>
  <c r="L550" i="28" s="1"/>
  <c r="J549" i="28"/>
  <c r="L549" i="28" s="1"/>
  <c r="J548" i="28"/>
  <c r="J547" i="28"/>
  <c r="L547" i="28" s="1"/>
  <c r="E546" i="28"/>
  <c r="B546" i="28"/>
  <c r="J545" i="28"/>
  <c r="J544" i="28"/>
  <c r="L543" i="28"/>
  <c r="E543" i="28"/>
  <c r="B543" i="28"/>
  <c r="K542" i="28"/>
  <c r="J542" i="28"/>
  <c r="L542" i="28" s="1"/>
  <c r="L541" i="28"/>
  <c r="J541" i="28"/>
  <c r="K541" i="28" s="1"/>
  <c r="L540" i="28"/>
  <c r="J540" i="28"/>
  <c r="K540" i="28" s="1"/>
  <c r="J539" i="28"/>
  <c r="L539" i="28" s="1"/>
  <c r="J538" i="28"/>
  <c r="L538" i="28" s="1"/>
  <c r="L537" i="28" s="1"/>
  <c r="E537" i="28"/>
  <c r="B537" i="28"/>
  <c r="L536" i="28"/>
  <c r="J536" i="28"/>
  <c r="K536" i="28" s="1"/>
  <c r="J535" i="28"/>
  <c r="L535" i="28" s="1"/>
  <c r="L534" i="28"/>
  <c r="K534" i="28"/>
  <c r="J534" i="28"/>
  <c r="L533" i="28"/>
  <c r="J533" i="28"/>
  <c r="K533" i="28" s="1"/>
  <c r="L532" i="28"/>
  <c r="J532" i="28"/>
  <c r="K532" i="28" s="1"/>
  <c r="E531" i="28"/>
  <c r="B531" i="28"/>
  <c r="J530" i="28"/>
  <c r="L530" i="28" s="1"/>
  <c r="L529" i="28"/>
  <c r="J529" i="28"/>
  <c r="K529" i="28" s="1"/>
  <c r="L528" i="28"/>
  <c r="J528" i="28"/>
  <c r="K528" i="28" s="1"/>
  <c r="J527" i="28"/>
  <c r="L527" i="28" s="1"/>
  <c r="J526" i="28"/>
  <c r="L526" i="28" s="1"/>
  <c r="L525" i="28"/>
  <c r="J525" i="28"/>
  <c r="K525" i="28" s="1"/>
  <c r="L524" i="28"/>
  <c r="J524" i="28"/>
  <c r="K524" i="28" s="1"/>
  <c r="K523" i="28"/>
  <c r="J523" i="28"/>
  <c r="L523" i="28" s="1"/>
  <c r="J522" i="28"/>
  <c r="L522" i="28" s="1"/>
  <c r="L521" i="28"/>
  <c r="J521" i="28"/>
  <c r="K521" i="28" s="1"/>
  <c r="E520" i="28"/>
  <c r="B520" i="28"/>
  <c r="J519" i="28"/>
  <c r="L519" i="28" s="1"/>
  <c r="L518" i="28" s="1"/>
  <c r="E518" i="28"/>
  <c r="B518" i="28"/>
  <c r="L517" i="28"/>
  <c r="J517" i="28"/>
  <c r="K517" i="28" s="1"/>
  <c r="L516" i="28"/>
  <c r="K516" i="28"/>
  <c r="J516" i="28"/>
  <c r="J515" i="28"/>
  <c r="L515" i="28" s="1"/>
  <c r="L514" i="28"/>
  <c r="K514" i="28"/>
  <c r="J514" i="28"/>
  <c r="E513" i="28"/>
  <c r="B513" i="28"/>
  <c r="L512" i="28"/>
  <c r="K512" i="28"/>
  <c r="J512" i="28"/>
  <c r="J511" i="28"/>
  <c r="L511" i="28" s="1"/>
  <c r="L510" i="28"/>
  <c r="L509" i="28" s="1"/>
  <c r="K510" i="28"/>
  <c r="J510" i="28"/>
  <c r="E509" i="28"/>
  <c r="B509" i="28"/>
  <c r="L508" i="28"/>
  <c r="K508" i="28"/>
  <c r="J508" i="28"/>
  <c r="J507" i="28"/>
  <c r="L507" i="28" s="1"/>
  <c r="J506" i="28"/>
  <c r="L506" i="28" s="1"/>
  <c r="L505" i="28"/>
  <c r="J505" i="28"/>
  <c r="K505" i="28" s="1"/>
  <c r="L504" i="28"/>
  <c r="K504" i="28"/>
  <c r="J504" i="28"/>
  <c r="J503" i="28"/>
  <c r="J502" i="28"/>
  <c r="L502" i="28" s="1"/>
  <c r="L501" i="28"/>
  <c r="J501" i="28"/>
  <c r="K501" i="28" s="1"/>
  <c r="E500" i="28"/>
  <c r="B500" i="28"/>
  <c r="K499" i="28"/>
  <c r="J499" i="28"/>
  <c r="L499" i="28" s="1"/>
  <c r="L498" i="28"/>
  <c r="E498" i="28"/>
  <c r="B498" i="28"/>
  <c r="L497" i="28"/>
  <c r="J497" i="28"/>
  <c r="K497" i="28" s="1"/>
  <c r="L496" i="28"/>
  <c r="E496" i="28"/>
  <c r="B496" i="28"/>
  <c r="K495" i="28"/>
  <c r="J495" i="28"/>
  <c r="L495" i="28" s="1"/>
  <c r="L494" i="28" s="1"/>
  <c r="E494" i="28"/>
  <c r="B494" i="28"/>
  <c r="L493" i="28"/>
  <c r="J493" i="28"/>
  <c r="K493" i="28" s="1"/>
  <c r="L492" i="28"/>
  <c r="K492" i="28"/>
  <c r="J492" i="28"/>
  <c r="J491" i="28"/>
  <c r="L491" i="28" s="1"/>
  <c r="L490" i="28"/>
  <c r="E490" i="28"/>
  <c r="B490" i="28"/>
  <c r="L489" i="28"/>
  <c r="J489" i="28"/>
  <c r="K489" i="28" s="1"/>
  <c r="L488" i="28"/>
  <c r="E488" i="28"/>
  <c r="B488" i="28"/>
  <c r="L485" i="28"/>
  <c r="E485" i="28"/>
  <c r="B485" i="28"/>
  <c r="L484" i="28"/>
  <c r="K484" i="28"/>
  <c r="J484" i="28"/>
  <c r="L483" i="28"/>
  <c r="J483" i="28"/>
  <c r="K483" i="28" s="1"/>
  <c r="L482" i="28"/>
  <c r="K482" i="28"/>
  <c r="J482" i="28"/>
  <c r="J481" i="28"/>
  <c r="L481" i="28" s="1"/>
  <c r="J480" i="28"/>
  <c r="L480" i="28" s="1"/>
  <c r="L479" i="28"/>
  <c r="K479" i="28"/>
  <c r="J479" i="28"/>
  <c r="E478" i="28"/>
  <c r="B478" i="28"/>
  <c r="J475" i="28"/>
  <c r="E474" i="28"/>
  <c r="B474" i="28"/>
  <c r="L472" i="28"/>
  <c r="E472" i="28"/>
  <c r="B472" i="28"/>
  <c r="K468" i="28"/>
  <c r="J468" i="28"/>
  <c r="L468" i="28" s="1"/>
  <c r="K467" i="28"/>
  <c r="J467" i="28"/>
  <c r="L467" i="28" s="1"/>
  <c r="L466" i="28"/>
  <c r="E466" i="28"/>
  <c r="B466" i="28"/>
  <c r="L465" i="28"/>
  <c r="K465" i="28"/>
  <c r="J465" i="28"/>
  <c r="J464" i="28"/>
  <c r="L464" i="28" s="1"/>
  <c r="K463" i="28"/>
  <c r="J463" i="28"/>
  <c r="L463" i="28" s="1"/>
  <c r="J462" i="28"/>
  <c r="L462" i="28" s="1"/>
  <c r="L461" i="28"/>
  <c r="K461" i="28"/>
  <c r="J461" i="28"/>
  <c r="J460" i="28"/>
  <c r="L460" i="28" s="1"/>
  <c r="J459" i="28"/>
  <c r="L459" i="28" s="1"/>
  <c r="L458" i="28"/>
  <c r="K458" i="28"/>
  <c r="J458" i="28"/>
  <c r="L457" i="28"/>
  <c r="K457" i="28"/>
  <c r="J457" i="28"/>
  <c r="J456" i="28"/>
  <c r="L456" i="28" s="1"/>
  <c r="J455" i="28"/>
  <c r="L455" i="28" s="1"/>
  <c r="L454" i="28"/>
  <c r="K454" i="28"/>
  <c r="J454" i="28"/>
  <c r="L453" i="28"/>
  <c r="K453" i="28"/>
  <c r="J453" i="28"/>
  <c r="J452" i="28"/>
  <c r="L452" i="28" s="1"/>
  <c r="J451" i="28"/>
  <c r="L451" i="28" s="1"/>
  <c r="J450" i="28"/>
  <c r="L450" i="28" s="1"/>
  <c r="L449" i="28"/>
  <c r="K449" i="28"/>
  <c r="J449" i="28"/>
  <c r="J448" i="28"/>
  <c r="L448" i="28" s="1"/>
  <c r="J447" i="28"/>
  <c r="L447" i="28" s="1"/>
  <c r="J446" i="28"/>
  <c r="K446" i="28" s="1"/>
  <c r="L445" i="28"/>
  <c r="K445" i="28"/>
  <c r="J445" i="28"/>
  <c r="J444" i="28"/>
  <c r="K443" i="28"/>
  <c r="J443" i="28"/>
  <c r="L443" i="28" s="1"/>
  <c r="J442" i="28"/>
  <c r="L442" i="28" s="1"/>
  <c r="L441" i="28"/>
  <c r="K441" i="28"/>
  <c r="J441" i="28"/>
  <c r="J440" i="28"/>
  <c r="L440" i="28" s="1"/>
  <c r="J439" i="28"/>
  <c r="L439" i="28" s="1"/>
  <c r="L438" i="28"/>
  <c r="K438" i="28"/>
  <c r="J438" i="28"/>
  <c r="L437" i="28"/>
  <c r="K437" i="28"/>
  <c r="J437" i="28"/>
  <c r="L436" i="28"/>
  <c r="K436" i="28"/>
  <c r="J436" i="28"/>
  <c r="J435" i="28"/>
  <c r="J434" i="28"/>
  <c r="L434" i="28" s="1"/>
  <c r="L433" i="28"/>
  <c r="K433" i="28"/>
  <c r="J433" i="28"/>
  <c r="L432" i="28"/>
  <c r="K432" i="28"/>
  <c r="J432" i="28"/>
  <c r="J431" i="28"/>
  <c r="L431" i="28" s="1"/>
  <c r="J430" i="28"/>
  <c r="L430" i="28" s="1"/>
  <c r="L429" i="28"/>
  <c r="K429" i="28"/>
  <c r="J429" i="28"/>
  <c r="L428" i="28"/>
  <c r="K428" i="28"/>
  <c r="J428" i="28"/>
  <c r="K427" i="28"/>
  <c r="J427" i="28"/>
  <c r="L427" i="28" s="1"/>
  <c r="J426" i="28"/>
  <c r="L426" i="28" s="1"/>
  <c r="L424" i="28"/>
  <c r="K424" i="28"/>
  <c r="J424" i="28"/>
  <c r="L423" i="28"/>
  <c r="K423" i="28"/>
  <c r="J423" i="28"/>
  <c r="K422" i="28"/>
  <c r="J422" i="28"/>
  <c r="L422" i="28" s="1"/>
  <c r="J421" i="28"/>
  <c r="L420" i="28"/>
  <c r="K420" i="28"/>
  <c r="J420" i="28"/>
  <c r="J419" i="28"/>
  <c r="L419" i="28" s="1"/>
  <c r="K418" i="28"/>
  <c r="J418" i="28"/>
  <c r="L418" i="28" s="1"/>
  <c r="J416" i="28"/>
  <c r="L416" i="28" s="1"/>
  <c r="L415" i="28"/>
  <c r="K415" i="28"/>
  <c r="J415" i="28"/>
  <c r="J414" i="28"/>
  <c r="L414" i="28" s="1"/>
  <c r="J412" i="28"/>
  <c r="L412" i="28" s="1"/>
  <c r="L411" i="28"/>
  <c r="K411" i="28"/>
  <c r="J411" i="28"/>
  <c r="L410" i="28"/>
  <c r="K410" i="28"/>
  <c r="J410" i="28"/>
  <c r="J409" i="28"/>
  <c r="L409" i="28" s="1"/>
  <c r="J408" i="28"/>
  <c r="L408" i="28" s="1"/>
  <c r="L407" i="28"/>
  <c r="K407" i="28"/>
  <c r="J407" i="28"/>
  <c r="E406" i="28"/>
  <c r="B406" i="28"/>
  <c r="J405" i="28"/>
  <c r="L405" i="28" s="1"/>
  <c r="J404" i="28"/>
  <c r="L404" i="28" s="1"/>
  <c r="L403" i="28"/>
  <c r="K403" i="28"/>
  <c r="J403" i="28"/>
  <c r="L402" i="28"/>
  <c r="K402" i="28"/>
  <c r="J402" i="28"/>
  <c r="L401" i="28"/>
  <c r="K401" i="28"/>
  <c r="J401" i="28"/>
  <c r="J400" i="28"/>
  <c r="L400" i="28" s="1"/>
  <c r="J399" i="28"/>
  <c r="K399" i="28" s="1"/>
  <c r="L398" i="28"/>
  <c r="K398" i="28"/>
  <c r="J398" i="28"/>
  <c r="K396" i="28"/>
  <c r="J396" i="28"/>
  <c r="L396" i="28" s="1"/>
  <c r="K395" i="28"/>
  <c r="J395" i="28"/>
  <c r="L395" i="28" s="1"/>
  <c r="J394" i="28"/>
  <c r="L394" i="28" s="1"/>
  <c r="L393" i="28"/>
  <c r="K393" i="28"/>
  <c r="J393" i="28"/>
  <c r="J391" i="28"/>
  <c r="J390" i="28"/>
  <c r="L390" i="28" s="1"/>
  <c r="L389" i="28"/>
  <c r="K389" i="28"/>
  <c r="J389" i="28"/>
  <c r="L388" i="28"/>
  <c r="K388" i="28"/>
  <c r="J388" i="28"/>
  <c r="E387" i="28"/>
  <c r="B387" i="28"/>
  <c r="J386" i="28"/>
  <c r="L386" i="28" s="1"/>
  <c r="L385" i="28"/>
  <c r="K385" i="28"/>
  <c r="J385" i="28"/>
  <c r="L384" i="28"/>
  <c r="K384" i="28"/>
  <c r="J384" i="28"/>
  <c r="L382" i="28"/>
  <c r="K382" i="28"/>
  <c r="J382" i="28"/>
  <c r="J381" i="28"/>
  <c r="J380" i="28"/>
  <c r="K380" i="28" s="1"/>
  <c r="L379" i="28"/>
  <c r="K379" i="28"/>
  <c r="J379" i="28"/>
  <c r="L378" i="28"/>
  <c r="K378" i="28"/>
  <c r="J378" i="28"/>
  <c r="J373" i="28"/>
  <c r="L373" i="28" s="1"/>
  <c r="J372" i="28"/>
  <c r="K372" i="28" s="1"/>
  <c r="L371" i="28"/>
  <c r="K371" i="28"/>
  <c r="J371" i="28"/>
  <c r="L370" i="28"/>
  <c r="K370" i="28"/>
  <c r="J370" i="28"/>
  <c r="K369" i="28"/>
  <c r="J369" i="28"/>
  <c r="L369" i="28" s="1"/>
  <c r="J368" i="28"/>
  <c r="L368" i="28" s="1"/>
  <c r="L367" i="28"/>
  <c r="K367" i="28"/>
  <c r="J367" i="28"/>
  <c r="E366" i="28"/>
  <c r="B366" i="28"/>
  <c r="K365" i="28"/>
  <c r="J365" i="28"/>
  <c r="L365" i="28" s="1"/>
  <c r="J363" i="28"/>
  <c r="L362" i="28"/>
  <c r="K362" i="28"/>
  <c r="J362" i="28"/>
  <c r="J361" i="28"/>
  <c r="L361" i="28" s="1"/>
  <c r="K360" i="28"/>
  <c r="J360" i="28"/>
  <c r="L360" i="28" s="1"/>
  <c r="J359" i="28"/>
  <c r="L359" i="28" s="1"/>
  <c r="L358" i="28"/>
  <c r="K358" i="28"/>
  <c r="J358" i="28"/>
  <c r="J357" i="28"/>
  <c r="K357" i="28" s="1"/>
  <c r="J356" i="28"/>
  <c r="L356" i="28" s="1"/>
  <c r="L355" i="28"/>
  <c r="K355" i="28"/>
  <c r="J355" i="28"/>
  <c r="L353" i="28"/>
  <c r="K353" i="28"/>
  <c r="J353" i="28"/>
  <c r="J351" i="28"/>
  <c r="K351" i="28" s="1"/>
  <c r="J350" i="28"/>
  <c r="L350" i="28" s="1"/>
  <c r="L348" i="28"/>
  <c r="K348" i="28"/>
  <c r="J348" i="28"/>
  <c r="L347" i="28"/>
  <c r="K347" i="28"/>
  <c r="J347" i="28"/>
  <c r="J346" i="28"/>
  <c r="L346" i="28" s="1"/>
  <c r="J344" i="28"/>
  <c r="L344" i="28" s="1"/>
  <c r="L343" i="28"/>
  <c r="K343" i="28"/>
  <c r="J343" i="28"/>
  <c r="L342" i="28"/>
  <c r="K342" i="28"/>
  <c r="J342" i="28"/>
  <c r="J341" i="28"/>
  <c r="L341" i="28" s="1"/>
  <c r="J340" i="28"/>
  <c r="L340" i="28" s="1"/>
  <c r="J339" i="28"/>
  <c r="K339" i="28" s="1"/>
  <c r="L338" i="28"/>
  <c r="K338" i="28"/>
  <c r="J338" i="28"/>
  <c r="J337" i="28"/>
  <c r="L337" i="28" s="1"/>
  <c r="J336" i="28"/>
  <c r="L336" i="28" s="1"/>
  <c r="J332" i="28"/>
  <c r="L332" i="28" s="1"/>
  <c r="L331" i="28"/>
  <c r="K331" i="28"/>
  <c r="J331" i="28"/>
  <c r="E330" i="28"/>
  <c r="B330" i="28"/>
  <c r="J329" i="28"/>
  <c r="L329" i="28" s="1"/>
  <c r="J328" i="28"/>
  <c r="L328" i="28" s="1"/>
  <c r="L327" i="28" s="1"/>
  <c r="E327" i="28"/>
  <c r="B327" i="28"/>
  <c r="J325" i="28"/>
  <c r="L325" i="28" s="1"/>
  <c r="L324" i="28" s="1"/>
  <c r="E324" i="28"/>
  <c r="B324" i="28"/>
  <c r="L323" i="28"/>
  <c r="J323" i="28"/>
  <c r="K323" i="28" s="1"/>
  <c r="L322" i="28"/>
  <c r="K322" i="28"/>
  <c r="J322" i="28"/>
  <c r="L321" i="28"/>
  <c r="K321" i="28"/>
  <c r="J321" i="28"/>
  <c r="J320" i="28"/>
  <c r="J319" i="28"/>
  <c r="L319" i="28" s="1"/>
  <c r="L318" i="28"/>
  <c r="K318" i="28"/>
  <c r="J318" i="28"/>
  <c r="L317" i="28"/>
  <c r="K317" i="28"/>
  <c r="J317" i="28"/>
  <c r="J316" i="28"/>
  <c r="L316" i="28" s="1"/>
  <c r="J315" i="28"/>
  <c r="K315" i="28" s="1"/>
  <c r="L314" i="28"/>
  <c r="K314" i="28"/>
  <c r="J314" i="28"/>
  <c r="L313" i="28"/>
  <c r="K313" i="28"/>
  <c r="J313" i="28"/>
  <c r="K312" i="28"/>
  <c r="J312" i="28"/>
  <c r="L312" i="28" s="1"/>
  <c r="J311" i="28"/>
  <c r="L311" i="28" s="1"/>
  <c r="L310" i="28"/>
  <c r="K310" i="28"/>
  <c r="J310" i="28"/>
  <c r="L309" i="28"/>
  <c r="J309" i="28"/>
  <c r="K309" i="28" s="1"/>
  <c r="K308" i="28"/>
  <c r="J308" i="28"/>
  <c r="L308" i="28" s="1"/>
  <c r="E307" i="28"/>
  <c r="B307" i="28"/>
  <c r="L306" i="28"/>
  <c r="K306" i="28"/>
  <c r="J306" i="28"/>
  <c r="J305" i="28"/>
  <c r="L304" i="28"/>
  <c r="E304" i="28"/>
  <c r="B304" i="28"/>
  <c r="L302" i="28"/>
  <c r="K302" i="28"/>
  <c r="J302" i="28"/>
  <c r="J301" i="28"/>
  <c r="L301" i="28" s="1"/>
  <c r="J300" i="28"/>
  <c r="K300" i="28" s="1"/>
  <c r="L299" i="28"/>
  <c r="K299" i="28"/>
  <c r="J299" i="28"/>
  <c r="L298" i="28"/>
  <c r="K298" i="28"/>
  <c r="J298" i="28"/>
  <c r="J297" i="28"/>
  <c r="J296" i="28"/>
  <c r="K296" i="28" s="1"/>
  <c r="L295" i="28"/>
  <c r="K295" i="28"/>
  <c r="J295" i="28"/>
  <c r="L294" i="28"/>
  <c r="K294" i="28"/>
  <c r="J294" i="28"/>
  <c r="J293" i="28"/>
  <c r="L293" i="28" s="1"/>
  <c r="E292" i="28"/>
  <c r="B292" i="28"/>
  <c r="L291" i="28"/>
  <c r="K291" i="28"/>
  <c r="J291" i="28"/>
  <c r="L290" i="28"/>
  <c r="L288" i="28" s="1"/>
  <c r="K290" i="28"/>
  <c r="J290" i="28"/>
  <c r="E288" i="28"/>
  <c r="B288" i="28"/>
  <c r="L287" i="28"/>
  <c r="J287" i="28"/>
  <c r="K287" i="28" s="1"/>
  <c r="L286" i="28"/>
  <c r="K286" i="28"/>
  <c r="J286" i="28"/>
  <c r="J285" i="28"/>
  <c r="L285" i="28" s="1"/>
  <c r="L284" i="28"/>
  <c r="K284" i="28"/>
  <c r="J284" i="28"/>
  <c r="J283" i="28"/>
  <c r="L282" i="28"/>
  <c r="K282" i="28"/>
  <c r="J282" i="28"/>
  <c r="J281" i="28"/>
  <c r="L281" i="28" s="1"/>
  <c r="L280" i="28"/>
  <c r="K280" i="28"/>
  <c r="J280" i="28"/>
  <c r="J279" i="28"/>
  <c r="K279" i="28" s="1"/>
  <c r="L278" i="28"/>
  <c r="K278" i="28"/>
  <c r="J278" i="28"/>
  <c r="L276" i="28"/>
  <c r="K276" i="28"/>
  <c r="J276" i="28"/>
  <c r="E275" i="28"/>
  <c r="B275" i="28"/>
  <c r="L272" i="28"/>
  <c r="J272" i="28"/>
  <c r="K272" i="28" s="1"/>
  <c r="L271" i="28"/>
  <c r="K271" i="28"/>
  <c r="J271" i="28"/>
  <c r="L270" i="28"/>
  <c r="L269" i="28" s="1"/>
  <c r="J270" i="28"/>
  <c r="K270" i="28" s="1"/>
  <c r="E269" i="28"/>
  <c r="B269" i="28"/>
  <c r="L268" i="28"/>
  <c r="J268" i="28"/>
  <c r="K268" i="28" s="1"/>
  <c r="L266" i="28"/>
  <c r="K266" i="28"/>
  <c r="J266" i="28"/>
  <c r="L265" i="28"/>
  <c r="K265" i="28"/>
  <c r="J265" i="28"/>
  <c r="J263" i="28"/>
  <c r="L263" i="28" s="1"/>
  <c r="L262" i="28"/>
  <c r="J262" i="28"/>
  <c r="K262" i="28" s="1"/>
  <c r="L261" i="28"/>
  <c r="K261" i="28"/>
  <c r="J261" i="28"/>
  <c r="J260" i="28"/>
  <c r="K260" i="28" s="1"/>
  <c r="L259" i="28"/>
  <c r="K259" i="28"/>
  <c r="J259" i="28"/>
  <c r="J258" i="28"/>
  <c r="K258" i="28" s="1"/>
  <c r="L257" i="28"/>
  <c r="K257" i="28"/>
  <c r="J257" i="28"/>
  <c r="J256" i="28"/>
  <c r="L256" i="28" s="1"/>
  <c r="L255" i="28"/>
  <c r="K255" i="28"/>
  <c r="J255" i="28"/>
  <c r="L254" i="28"/>
  <c r="J254" i="28"/>
  <c r="K254" i="28" s="1"/>
  <c r="L253" i="28"/>
  <c r="K253" i="28"/>
  <c r="J253" i="28"/>
  <c r="J252" i="28"/>
  <c r="J251" i="28"/>
  <c r="K251" i="28" s="1"/>
  <c r="J250" i="28"/>
  <c r="K250" i="28" s="1"/>
  <c r="L247" i="28"/>
  <c r="K247" i="28"/>
  <c r="J247" i="28"/>
  <c r="E246" i="28"/>
  <c r="B246" i="28"/>
  <c r="J245" i="28"/>
  <c r="L245" i="28" s="1"/>
  <c r="J244" i="28"/>
  <c r="K244" i="28" s="1"/>
  <c r="L242" i="28"/>
  <c r="K242" i="28"/>
  <c r="J242" i="28"/>
  <c r="L241" i="28"/>
  <c r="K241" i="28"/>
  <c r="J241" i="28"/>
  <c r="J240" i="28"/>
  <c r="L240" i="28" s="1"/>
  <c r="J239" i="28"/>
  <c r="K239" i="28" s="1"/>
  <c r="L237" i="28"/>
  <c r="K237" i="28"/>
  <c r="J237" i="28"/>
  <c r="L236" i="28"/>
  <c r="K236" i="28"/>
  <c r="J236" i="28"/>
  <c r="J234" i="28"/>
  <c r="J233" i="28"/>
  <c r="K233" i="28" s="1"/>
  <c r="L231" i="28"/>
  <c r="K231" i="28"/>
  <c r="J231" i="28"/>
  <c r="L230" i="28"/>
  <c r="K230" i="28"/>
  <c r="J230" i="28"/>
  <c r="E229" i="28"/>
  <c r="B229" i="28"/>
  <c r="L222" i="28"/>
  <c r="J222" i="28"/>
  <c r="K222" i="28" s="1"/>
  <c r="L221" i="28"/>
  <c r="K221" i="28"/>
  <c r="J221" i="28"/>
  <c r="J220" i="28"/>
  <c r="L220" i="28" s="1"/>
  <c r="L218" i="28"/>
  <c r="K218" i="28"/>
  <c r="J218" i="28"/>
  <c r="J217" i="28"/>
  <c r="L216" i="28"/>
  <c r="K216" i="28"/>
  <c r="J216" i="28"/>
  <c r="J215" i="28"/>
  <c r="L215" i="28" s="1"/>
  <c r="L214" i="28"/>
  <c r="K214" i="28"/>
  <c r="J214" i="28"/>
  <c r="J213" i="28"/>
  <c r="K213" i="28" s="1"/>
  <c r="L212" i="28"/>
  <c r="K212" i="28"/>
  <c r="J212" i="28"/>
  <c r="J211" i="28"/>
  <c r="L211" i="28" s="1"/>
  <c r="L210" i="28"/>
  <c r="K210" i="28"/>
  <c r="J210" i="28"/>
  <c r="L209" i="28"/>
  <c r="J209" i="28"/>
  <c r="K209" i="28" s="1"/>
  <c r="L208" i="28"/>
  <c r="K208" i="28"/>
  <c r="J208" i="28"/>
  <c r="J207" i="28"/>
  <c r="L207" i="28" s="1"/>
  <c r="J206" i="28"/>
  <c r="L206" i="28" s="1"/>
  <c r="L205" i="28"/>
  <c r="J205" i="28"/>
  <c r="K205" i="28" s="1"/>
  <c r="L204" i="28"/>
  <c r="K204" i="28"/>
  <c r="J204" i="28"/>
  <c r="L203" i="28"/>
  <c r="K203" i="28"/>
  <c r="J203" i="28"/>
  <c r="J202" i="28"/>
  <c r="L202" i="28" s="1"/>
  <c r="L201" i="28"/>
  <c r="J201" i="28"/>
  <c r="K201" i="28" s="1"/>
  <c r="L200" i="28"/>
  <c r="K200" i="28"/>
  <c r="J200" i="28"/>
  <c r="L199" i="28"/>
  <c r="J199" i="28"/>
  <c r="K199" i="28" s="1"/>
  <c r="J198" i="28"/>
  <c r="L198" i="28" s="1"/>
  <c r="J197" i="28"/>
  <c r="K197" i="28" s="1"/>
  <c r="L196" i="28"/>
  <c r="K196" i="28"/>
  <c r="J196" i="28"/>
  <c r="J195" i="28"/>
  <c r="L195" i="28" s="1"/>
  <c r="L194" i="28"/>
  <c r="K194" i="28"/>
  <c r="J194" i="28"/>
  <c r="J193" i="28"/>
  <c r="K193" i="28" s="1"/>
  <c r="L192" i="28"/>
  <c r="K192" i="28"/>
  <c r="J192" i="28"/>
  <c r="J191" i="28"/>
  <c r="E190" i="28"/>
  <c r="B190" i="28"/>
  <c r="J188" i="28"/>
  <c r="K188" i="28" s="1"/>
  <c r="L187" i="28"/>
  <c r="K187" i="28"/>
  <c r="J187" i="28"/>
  <c r="J185" i="28"/>
  <c r="L185" i="28" s="1"/>
  <c r="J184" i="28"/>
  <c r="L184" i="28" s="1"/>
  <c r="J182" i="28"/>
  <c r="K182" i="28" s="1"/>
  <c r="L179" i="28"/>
  <c r="K179" i="28"/>
  <c r="J179" i="28"/>
  <c r="L178" i="28"/>
  <c r="K178" i="28"/>
  <c r="J178" i="28"/>
  <c r="J177" i="28"/>
  <c r="L177" i="28" s="1"/>
  <c r="J176" i="28"/>
  <c r="K176" i="28" s="1"/>
  <c r="L174" i="28"/>
  <c r="K174" i="28"/>
  <c r="J174" i="28"/>
  <c r="L173" i="28"/>
  <c r="K173" i="28"/>
  <c r="J173" i="28"/>
  <c r="J172" i="28"/>
  <c r="J171" i="28"/>
  <c r="K171" i="28" s="1"/>
  <c r="L170" i="28"/>
  <c r="K170" i="28"/>
  <c r="E169" i="28"/>
  <c r="B169" i="28"/>
  <c r="B153" i="28" s="1"/>
  <c r="L168" i="28"/>
  <c r="K168" i="28"/>
  <c r="J168" i="28"/>
  <c r="L166" i="28"/>
  <c r="K166" i="28"/>
  <c r="J166" i="28"/>
  <c r="J165" i="28"/>
  <c r="L165" i="28" s="1"/>
  <c r="J164" i="28"/>
  <c r="L164" i="28" s="1"/>
  <c r="L163" i="28"/>
  <c r="K163" i="28"/>
  <c r="J163" i="28"/>
  <c r="L162" i="28"/>
  <c r="K162" i="28"/>
  <c r="J162" i="28"/>
  <c r="J161" i="28"/>
  <c r="K161" i="28" s="1"/>
  <c r="J160" i="28"/>
  <c r="L160" i="28" s="1"/>
  <c r="J159" i="28"/>
  <c r="K159" i="28" s="1"/>
  <c r="L158" i="28"/>
  <c r="K158" i="28"/>
  <c r="J158" i="28"/>
  <c r="J157" i="28"/>
  <c r="L157" i="28" s="1"/>
  <c r="J156" i="28"/>
  <c r="L156" i="28" s="1"/>
  <c r="J155" i="28"/>
  <c r="L155" i="28" s="1"/>
  <c r="E153" i="28"/>
  <c r="J151" i="28"/>
  <c r="L151" i="28" s="1"/>
  <c r="J150" i="28"/>
  <c r="L150" i="28" s="1"/>
  <c r="J148" i="28"/>
  <c r="L148" i="28" s="1"/>
  <c r="L147" i="28"/>
  <c r="K147" i="28"/>
  <c r="J147" i="28"/>
  <c r="L146" i="28"/>
  <c r="K146" i="28"/>
  <c r="J146" i="28"/>
  <c r="J145" i="28"/>
  <c r="L143" i="28"/>
  <c r="K143" i="28"/>
  <c r="J143" i="28"/>
  <c r="L142" i="28"/>
  <c r="K142" i="28"/>
  <c r="J142" i="28"/>
  <c r="L140" i="28"/>
  <c r="K140" i="28"/>
  <c r="J140" i="28"/>
  <c r="J139" i="28"/>
  <c r="L139" i="28" s="1"/>
  <c r="L137" i="28"/>
  <c r="K137" i="28"/>
  <c r="J137" i="28"/>
  <c r="E136" i="28"/>
  <c r="B136" i="28"/>
  <c r="L135" i="28"/>
  <c r="K135" i="28"/>
  <c r="J135" i="28"/>
  <c r="K134" i="28"/>
  <c r="J134" i="28"/>
  <c r="L134" i="28" s="1"/>
  <c r="J133" i="28"/>
  <c r="L133" i="28" s="1"/>
  <c r="L132" i="28"/>
  <c r="K132" i="28"/>
  <c r="J132" i="28"/>
  <c r="J131" i="28"/>
  <c r="L131" i="28" s="1"/>
  <c r="J129" i="28"/>
  <c r="L129" i="28" s="1"/>
  <c r="J128" i="28"/>
  <c r="L126" i="28"/>
  <c r="K126" i="28"/>
  <c r="J126" i="28"/>
  <c r="L125" i="28"/>
  <c r="K125" i="28"/>
  <c r="J125" i="28"/>
  <c r="K124" i="28"/>
  <c r="J124" i="28"/>
  <c r="L124" i="28" s="1"/>
  <c r="J123" i="28"/>
  <c r="L123" i="28" s="1"/>
  <c r="L122" i="28"/>
  <c r="K122" i="28"/>
  <c r="J122" i="28"/>
  <c r="J121" i="28"/>
  <c r="L121" i="28" s="1"/>
  <c r="J120" i="28"/>
  <c r="L120" i="28" s="1"/>
  <c r="L119" i="28"/>
  <c r="K119" i="28"/>
  <c r="J119" i="28"/>
  <c r="E118" i="28"/>
  <c r="B118" i="28"/>
  <c r="J117" i="28"/>
  <c r="L117" i="28" s="1"/>
  <c r="J116" i="28"/>
  <c r="L116" i="28" s="1"/>
  <c r="L115" i="28"/>
  <c r="K115" i="28"/>
  <c r="J115" i="28"/>
  <c r="L114" i="28"/>
  <c r="K114" i="28"/>
  <c r="J114" i="28"/>
  <c r="J113" i="28"/>
  <c r="L113" i="28" s="1"/>
  <c r="J112" i="28"/>
  <c r="L112" i="28" s="1"/>
  <c r="L111" i="28"/>
  <c r="K111" i="28"/>
  <c r="J111" i="28"/>
  <c r="L110" i="28"/>
  <c r="K110" i="28"/>
  <c r="J110" i="28"/>
  <c r="J108" i="28"/>
  <c r="L108" i="28" s="1"/>
  <c r="J106" i="28"/>
  <c r="L106" i="28" s="1"/>
  <c r="J103" i="28"/>
  <c r="L103" i="28" s="1"/>
  <c r="L100" i="28"/>
  <c r="K100" i="28"/>
  <c r="J100" i="28"/>
  <c r="J97" i="28"/>
  <c r="L97" i="28" s="1"/>
  <c r="J96" i="28"/>
  <c r="L96" i="28" s="1"/>
  <c r="J95" i="28"/>
  <c r="K95" i="28" s="1"/>
  <c r="L93" i="28"/>
  <c r="K93" i="28"/>
  <c r="J93" i="28"/>
  <c r="J90" i="28"/>
  <c r="K89" i="28"/>
  <c r="J89" i="28"/>
  <c r="L89" i="28" s="1"/>
  <c r="J88" i="28"/>
  <c r="L88" i="28" s="1"/>
  <c r="L87" i="28"/>
  <c r="K87" i="28"/>
  <c r="J87" i="28"/>
  <c r="J86" i="28"/>
  <c r="L86" i="28" s="1"/>
  <c r="E85" i="28"/>
  <c r="B85" i="28"/>
  <c r="L84" i="28"/>
  <c r="K84" i="28"/>
  <c r="J84" i="28"/>
  <c r="L82" i="28"/>
  <c r="K82" i="28"/>
  <c r="J82" i="28"/>
  <c r="L81" i="28"/>
  <c r="K81" i="28"/>
  <c r="J81" i="28"/>
  <c r="J80" i="28"/>
  <c r="L78" i="28"/>
  <c r="K78" i="28"/>
  <c r="J78" i="28"/>
  <c r="L77" i="28"/>
  <c r="K77" i="28"/>
  <c r="J77" i="28"/>
  <c r="L76" i="28"/>
  <c r="K76" i="28"/>
  <c r="J76" i="28"/>
  <c r="J75" i="28"/>
  <c r="L75" i="28" s="1"/>
  <c r="J74" i="28"/>
  <c r="L74" i="28" s="1"/>
  <c r="L73" i="28"/>
  <c r="K73" i="28"/>
  <c r="J73" i="28"/>
  <c r="L72" i="28"/>
  <c r="K72" i="28"/>
  <c r="J72" i="28"/>
  <c r="K71" i="28"/>
  <c r="J71" i="28"/>
  <c r="L71" i="28" s="1"/>
  <c r="J70" i="28"/>
  <c r="L70" i="28" s="1"/>
  <c r="L69" i="28"/>
  <c r="K69" i="28"/>
  <c r="J69" i="28"/>
  <c r="L67" i="28"/>
  <c r="K67" i="28"/>
  <c r="J67" i="28"/>
  <c r="K65" i="28"/>
  <c r="J65" i="28"/>
  <c r="L65" i="28" s="1"/>
  <c r="J64" i="28"/>
  <c r="L63" i="28"/>
  <c r="K63" i="28"/>
  <c r="J63" i="28"/>
  <c r="J62" i="28"/>
  <c r="K62" i="28" s="1"/>
  <c r="K61" i="28"/>
  <c r="J61" i="28"/>
  <c r="L61" i="28" s="1"/>
  <c r="J60" i="28"/>
  <c r="L60" i="28" s="1"/>
  <c r="L59" i="28"/>
  <c r="K59" i="28"/>
  <c r="J59" i="28"/>
  <c r="J58" i="28"/>
  <c r="K58" i="28" s="1"/>
  <c r="J57" i="28"/>
  <c r="L57" i="28" s="1"/>
  <c r="L54" i="28"/>
  <c r="K54" i="28"/>
  <c r="J54" i="28"/>
  <c r="L53" i="28"/>
  <c r="K53" i="28"/>
  <c r="J53" i="28"/>
  <c r="J52" i="28"/>
  <c r="L52" i="28" s="1"/>
  <c r="J51" i="28"/>
  <c r="L51" i="28" s="1"/>
  <c r="L50" i="28"/>
  <c r="K50" i="28"/>
  <c r="J50" i="28"/>
  <c r="L49" i="28"/>
  <c r="K49" i="28"/>
  <c r="J49" i="28"/>
  <c r="J48" i="28"/>
  <c r="L48" i="28" s="1"/>
  <c r="J47" i="28"/>
  <c r="L47" i="28" s="1"/>
  <c r="L46" i="28"/>
  <c r="K46" i="28"/>
  <c r="J46" i="28"/>
  <c r="L45" i="28"/>
  <c r="K45" i="28"/>
  <c r="J45" i="28"/>
  <c r="J44" i="28"/>
  <c r="K44" i="28" s="1"/>
  <c r="J43" i="28"/>
  <c r="L43" i="28" s="1"/>
  <c r="E42" i="28"/>
  <c r="B42" i="28"/>
  <c r="L41" i="28"/>
  <c r="K41" i="28"/>
  <c r="J41" i="28"/>
  <c r="J39" i="28"/>
  <c r="L39" i="28" s="1"/>
  <c r="J38" i="28"/>
  <c r="L38" i="28" s="1"/>
  <c r="J37" i="28"/>
  <c r="K37" i="28" s="1"/>
  <c r="L36" i="28"/>
  <c r="K36" i="28"/>
  <c r="J36" i="28"/>
  <c r="J35" i="28"/>
  <c r="K34" i="28"/>
  <c r="J34" i="28"/>
  <c r="L34" i="28" s="1"/>
  <c r="J33" i="28"/>
  <c r="L33" i="28" s="1"/>
  <c r="L32" i="28"/>
  <c r="K32" i="28"/>
  <c r="J32" i="28"/>
  <c r="J31" i="28"/>
  <c r="L31" i="28" s="1"/>
  <c r="J30" i="28"/>
  <c r="L30" i="28" s="1"/>
  <c r="L29" i="28"/>
  <c r="K29" i="28"/>
  <c r="J29" i="28"/>
  <c r="L28" i="28"/>
  <c r="K28" i="28"/>
  <c r="J28" i="28"/>
  <c r="L27" i="28"/>
  <c r="K27" i="28"/>
  <c r="J27" i="28"/>
  <c r="J26" i="28"/>
  <c r="L25" i="28"/>
  <c r="K25" i="28"/>
  <c r="J25" i="28"/>
  <c r="L24" i="28"/>
  <c r="K24" i="28"/>
  <c r="J24" i="28"/>
  <c r="L23" i="28"/>
  <c r="K23" i="28"/>
  <c r="J23" i="28"/>
  <c r="L22" i="28"/>
  <c r="K22" i="28"/>
  <c r="E21" i="28"/>
  <c r="B21" i="28"/>
  <c r="L20" i="28"/>
  <c r="K20" i="28"/>
  <c r="J20" i="28"/>
  <c r="J19" i="28"/>
  <c r="L19" i="28" s="1"/>
  <c r="L16" i="28"/>
  <c r="J16" i="28"/>
  <c r="K16" i="28" s="1"/>
  <c r="J15" i="28"/>
  <c r="J14" i="28"/>
  <c r="L14" i="28" s="1"/>
  <c r="K13" i="28"/>
  <c r="J13" i="28"/>
  <c r="L13" i="28" s="1"/>
  <c r="L12" i="28"/>
  <c r="J12" i="28"/>
  <c r="K12" i="28" s="1"/>
  <c r="L11" i="28"/>
  <c r="K11" i="28"/>
  <c r="J11" i="28"/>
  <c r="J10" i="28"/>
  <c r="K10" i="28" s="1"/>
  <c r="J9" i="28"/>
  <c r="L9" i="28" s="1"/>
  <c r="L8" i="28"/>
  <c r="J8" i="28"/>
  <c r="K8" i="28" s="1"/>
  <c r="L6" i="28"/>
  <c r="K6" i="28"/>
  <c r="J6" i="28"/>
  <c r="J5" i="28"/>
  <c r="E4" i="28"/>
  <c r="B4" i="28"/>
  <c r="E46" i="27"/>
  <c r="E44" i="27"/>
  <c r="E43" i="27"/>
  <c r="E42" i="27"/>
  <c r="E41" i="27"/>
  <c r="E40" i="27"/>
  <c r="E39" i="27"/>
  <c r="E38" i="27"/>
  <c r="E37" i="27"/>
  <c r="E36" i="27"/>
  <c r="E35" i="27"/>
  <c r="E34" i="27"/>
  <c r="E33" i="27"/>
  <c r="G16" i="27" l="1"/>
  <c r="F11" i="27"/>
  <c r="F6" i="27"/>
  <c r="G6" i="27" s="1"/>
  <c r="F16" i="27"/>
  <c r="F10" i="27"/>
  <c r="F9" i="27"/>
  <c r="G9" i="27" s="1"/>
  <c r="G14" i="27"/>
  <c r="G13" i="27"/>
  <c r="F14" i="27"/>
  <c r="F8" i="27"/>
  <c r="G12" i="27"/>
  <c r="G11" i="27"/>
  <c r="F13" i="27"/>
  <c r="F7" i="27"/>
  <c r="G7" i="27" s="1"/>
  <c r="G10" i="27"/>
  <c r="F18" i="27"/>
  <c r="G18" i="27" s="1"/>
  <c r="F12" i="27"/>
  <c r="G8" i="27"/>
  <c r="E47" i="27"/>
  <c r="D47" i="27"/>
  <c r="F45" i="27" s="1"/>
  <c r="G45" i="27" s="1"/>
  <c r="L520" i="28"/>
  <c r="L546" i="28"/>
  <c r="K120" i="28"/>
  <c r="K319" i="28"/>
  <c r="K390" i="28"/>
  <c r="L444" i="28"/>
  <c r="L406" i="28" s="1"/>
  <c r="K444" i="28"/>
  <c r="K506" i="28"/>
  <c r="K515" i="28"/>
  <c r="L80" i="28"/>
  <c r="K80" i="28"/>
  <c r="K103" i="28"/>
  <c r="K133" i="28"/>
  <c r="L182" i="28"/>
  <c r="K491" i="28"/>
  <c r="L191" i="28"/>
  <c r="K191" i="28"/>
  <c r="L315" i="28"/>
  <c r="L307" i="28" s="1"/>
  <c r="L252" i="28"/>
  <c r="K252" i="28"/>
  <c r="K459" i="28"/>
  <c r="K283" i="28"/>
  <c r="L283" i="28"/>
  <c r="L478" i="28"/>
  <c r="K14" i="28"/>
  <c r="L26" i="28"/>
  <c r="L21" i="28" s="1"/>
  <c r="K26" i="28"/>
  <c r="L62" i="28"/>
  <c r="L85" i="28"/>
  <c r="L260" i="28"/>
  <c r="K434" i="28"/>
  <c r="K51" i="28"/>
  <c r="K121" i="28"/>
  <c r="L159" i="28"/>
  <c r="L153" i="28" s="1"/>
  <c r="K256" i="28"/>
  <c r="L380" i="28"/>
  <c r="K386" i="28"/>
  <c r="K419" i="28"/>
  <c r="K439" i="28"/>
  <c r="K464" i="28"/>
  <c r="K511" i="28"/>
  <c r="L15" i="28"/>
  <c r="K15" i="28"/>
  <c r="K155" i="28"/>
  <c r="K184" i="28"/>
  <c r="K220" i="28"/>
  <c r="K430" i="28"/>
  <c r="L435" i="28"/>
  <c r="K435" i="28"/>
  <c r="K502" i="28"/>
  <c r="K507" i="28"/>
  <c r="L10" i="28"/>
  <c r="L37" i="28"/>
  <c r="K43" i="28"/>
  <c r="K52" i="28"/>
  <c r="L58" i="28"/>
  <c r="K106" i="28"/>
  <c r="K117" i="28"/>
  <c r="K160" i="28"/>
  <c r="K245" i="28"/>
  <c r="K311" i="28"/>
  <c r="L339" i="28"/>
  <c r="L330" i="28" s="1"/>
  <c r="L372" i="28"/>
  <c r="L366" i="28" s="1"/>
  <c r="K48" i="28"/>
  <c r="K113" i="28"/>
  <c r="K165" i="28"/>
  <c r="K177" i="28"/>
  <c r="K206" i="28"/>
  <c r="K215" i="28"/>
  <c r="K285" i="28"/>
  <c r="K332" i="28"/>
  <c r="K344" i="28"/>
  <c r="L503" i="28"/>
  <c r="L500" i="28" s="1"/>
  <c r="K503" i="28"/>
  <c r="L5" i="28"/>
  <c r="K5" i="28"/>
  <c r="K33" i="28"/>
  <c r="K38" i="28"/>
  <c r="K88" i="28"/>
  <c r="K108" i="28"/>
  <c r="K156" i="28"/>
  <c r="K202" i="28"/>
  <c r="K240" i="28"/>
  <c r="K301" i="28"/>
  <c r="K340" i="28"/>
  <c r="L357" i="28"/>
  <c r="K394" i="28"/>
  <c r="K404" i="28"/>
  <c r="K409" i="28"/>
  <c r="L446" i="28"/>
  <c r="K451" i="28"/>
  <c r="K460" i="28"/>
  <c r="K547" i="28"/>
  <c r="K19" i="28"/>
  <c r="L44" i="28"/>
  <c r="K131" i="28"/>
  <c r="K148" i="28"/>
  <c r="L161" i="28"/>
  <c r="L172" i="28"/>
  <c r="K172" i="28"/>
  <c r="L193" i="28"/>
  <c r="K198" i="28"/>
  <c r="K211" i="28"/>
  <c r="L233" i="28"/>
  <c r="L258" i="28"/>
  <c r="K281" i="28"/>
  <c r="L296" i="28"/>
  <c r="L292" i="28" s="1"/>
  <c r="K328" i="28"/>
  <c r="K346" i="28"/>
  <c r="L351" i="28"/>
  <c r="L363" i="28"/>
  <c r="K363" i="28"/>
  <c r="K400" i="28"/>
  <c r="L421" i="28"/>
  <c r="K421" i="28"/>
  <c r="K456" i="28"/>
  <c r="L475" i="28"/>
  <c r="L474" i="28" s="1"/>
  <c r="K475" i="28"/>
  <c r="K39" i="28"/>
  <c r="K97" i="28"/>
  <c r="K157" i="28"/>
  <c r="K207" i="28"/>
  <c r="L234" i="28"/>
  <c r="K234" i="28"/>
  <c r="K263" i="28"/>
  <c r="L297" i="28"/>
  <c r="K297" i="28"/>
  <c r="K336" i="28"/>
  <c r="K341" i="28"/>
  <c r="K405" i="28"/>
  <c r="K442" i="28"/>
  <c r="K447" i="28"/>
  <c r="K452" i="28"/>
  <c r="K530" i="28"/>
  <c r="K535" i="28"/>
  <c r="L548" i="28"/>
  <c r="K548" i="28"/>
  <c r="L145" i="28"/>
  <c r="L136" i="28" s="1"/>
  <c r="K145" i="28"/>
  <c r="K195" i="28"/>
  <c r="K74" i="28"/>
  <c r="L391" i="28"/>
  <c r="L387" i="28" s="1"/>
  <c r="K391" i="28"/>
  <c r="K116" i="28"/>
  <c r="L244" i="28"/>
  <c r="L176" i="28"/>
  <c r="L251" i="28"/>
  <c r="K356" i="28"/>
  <c r="K450" i="28"/>
  <c r="L95" i="28"/>
  <c r="L64" i="28"/>
  <c r="K64" i="28"/>
  <c r="K368" i="28"/>
  <c r="L399" i="28"/>
  <c r="K414" i="28"/>
  <c r="K455" i="28"/>
  <c r="K96" i="28"/>
  <c r="L171" i="28"/>
  <c r="L169" i="28" s="1"/>
  <c r="K30" i="28"/>
  <c r="L250" i="28"/>
  <c r="L246" i="28" s="1"/>
  <c r="K526" i="28"/>
  <c r="K9" i="28"/>
  <c r="K57" i="28"/>
  <c r="L320" i="28"/>
  <c r="K320" i="28"/>
  <c r="K361" i="28"/>
  <c r="K47" i="28"/>
  <c r="K70" i="28"/>
  <c r="K112" i="28"/>
  <c r="K164" i="28"/>
  <c r="L381" i="28"/>
  <c r="K381" i="28"/>
  <c r="K412" i="28"/>
  <c r="K539" i="28"/>
  <c r="L128" i="28"/>
  <c r="L118" i="28" s="1"/>
  <c r="K128" i="28"/>
  <c r="L239" i="28"/>
  <c r="L229" i="28" s="1"/>
  <c r="L300" i="28"/>
  <c r="K350" i="28"/>
  <c r="K408" i="28"/>
  <c r="K481" i="28"/>
  <c r="L197" i="28"/>
  <c r="K426" i="28"/>
  <c r="L35" i="28"/>
  <c r="K35" i="28"/>
  <c r="L90" i="28"/>
  <c r="K90" i="28"/>
  <c r="K150" i="28"/>
  <c r="L188" i="28"/>
  <c r="K217" i="28"/>
  <c r="L217" i="28"/>
  <c r="K329" i="28"/>
  <c r="K337" i="28"/>
  <c r="K448" i="28"/>
  <c r="L513" i="28"/>
  <c r="K519" i="28"/>
  <c r="L531" i="28"/>
  <c r="K31" i="28"/>
  <c r="K60" i="28"/>
  <c r="K75" i="28"/>
  <c r="K86" i="28"/>
  <c r="K123" i="28"/>
  <c r="K139" i="28"/>
  <c r="K151" i="28"/>
  <c r="K185" i="28"/>
  <c r="L213" i="28"/>
  <c r="L279" i="28"/>
  <c r="L275" i="28" s="1"/>
  <c r="K293" i="28"/>
  <c r="K316" i="28"/>
  <c r="K325" i="28"/>
  <c r="K359" i="28"/>
  <c r="K373" i="28"/>
  <c r="K416" i="28"/>
  <c r="K431" i="28"/>
  <c r="K440" i="28"/>
  <c r="K462" i="28"/>
  <c r="K522" i="28"/>
  <c r="K527" i="28"/>
  <c r="K538" i="28"/>
  <c r="K129" i="28"/>
  <c r="K549" i="28"/>
  <c r="K550" i="28"/>
  <c r="C47" i="27"/>
  <c r="F24" i="27" l="1"/>
  <c r="G24" i="27" s="1"/>
  <c r="F19" i="27"/>
  <c r="G19" i="27" s="1"/>
  <c r="F20" i="27"/>
  <c r="G20" i="27" s="1"/>
  <c r="F15" i="27"/>
  <c r="G15" i="27" s="1"/>
  <c r="F22" i="27"/>
  <c r="G22" i="27" s="1"/>
  <c r="F17" i="27"/>
  <c r="G17" i="27" s="1"/>
  <c r="F30" i="27"/>
  <c r="G30" i="27" s="1"/>
  <c r="F25" i="27"/>
  <c r="G25" i="27" s="1"/>
  <c r="F26" i="27"/>
  <c r="G26" i="27" s="1"/>
  <c r="F21" i="27"/>
  <c r="G21" i="27" s="1"/>
  <c r="F28" i="27"/>
  <c r="G28" i="27" s="1"/>
  <c r="F23" i="27"/>
  <c r="G23" i="27" s="1"/>
  <c r="F36" i="27"/>
  <c r="G36" i="27" s="1"/>
  <c r="F31" i="27"/>
  <c r="G31" i="27" s="1"/>
  <c r="F32" i="27"/>
  <c r="G32" i="27" s="1"/>
  <c r="F27" i="27"/>
  <c r="G27" i="27" s="1"/>
  <c r="F34" i="27"/>
  <c r="G34" i="27" s="1"/>
  <c r="F29" i="27"/>
  <c r="G29" i="27" s="1"/>
  <c r="F42" i="27"/>
  <c r="G42" i="27" s="1"/>
  <c r="F37" i="27"/>
  <c r="G37" i="27" s="1"/>
  <c r="F38" i="27"/>
  <c r="G38" i="27" s="1"/>
  <c r="F33" i="27"/>
  <c r="G33" i="27" s="1"/>
  <c r="F40" i="27"/>
  <c r="G40" i="27" s="1"/>
  <c r="F35" i="27"/>
  <c r="G35" i="27" s="1"/>
  <c r="F43" i="27"/>
  <c r="G43" i="27" s="1"/>
  <c r="F44" i="27"/>
  <c r="G44" i="27" s="1"/>
  <c r="F39" i="27"/>
  <c r="G39" i="27" s="1"/>
  <c r="F46" i="27"/>
  <c r="G46" i="27" s="1"/>
  <c r="F41" i="27"/>
  <c r="G41" i="27" s="1"/>
  <c r="L4" i="28"/>
  <c r="L42" i="28"/>
  <c r="L190" i="28"/>
  <c r="G47" i="27" l="1"/>
  <c r="L20" i="5" s="1"/>
  <c r="F47" i="27"/>
  <c r="X9" i="23"/>
  <c r="E18" i="25"/>
  <c r="F18" i="25" s="1"/>
  <c r="E17" i="25"/>
  <c r="F17" i="25" s="1"/>
  <c r="E16" i="25"/>
  <c r="F16" i="25" s="1"/>
  <c r="E15" i="25"/>
  <c r="F15" i="25" s="1"/>
  <c r="E19" i="25" l="1"/>
  <c r="C26" i="25" s="1"/>
  <c r="I5" i="25" l="1"/>
  <c r="J5" i="25" s="1"/>
  <c r="I6" i="25"/>
  <c r="J6" i="25" s="1"/>
  <c r="I7" i="25"/>
  <c r="J7" i="25" s="1"/>
  <c r="I8" i="25"/>
  <c r="J8" i="25" s="1"/>
  <c r="I4" i="25"/>
  <c r="J4" i="25" s="1"/>
  <c r="G5" i="25"/>
  <c r="H5" i="25" s="1"/>
  <c r="G6" i="25"/>
  <c r="H6" i="25" s="1"/>
  <c r="G7" i="25"/>
  <c r="H7" i="25" s="1"/>
  <c r="G8" i="25"/>
  <c r="H8" i="25" s="1"/>
  <c r="G4" i="25"/>
  <c r="H4" i="25" s="1"/>
  <c r="E5" i="25"/>
  <c r="F5" i="25" s="1"/>
  <c r="E6" i="25"/>
  <c r="F6" i="25" s="1"/>
  <c r="E7" i="25"/>
  <c r="F7" i="25" s="1"/>
  <c r="E8" i="25"/>
  <c r="F8" i="25" s="1"/>
  <c r="E4" i="25"/>
  <c r="F4" i="25" s="1"/>
  <c r="V8" i="23"/>
  <c r="W8" i="23" s="1"/>
  <c r="V7" i="23"/>
  <c r="W7" i="23" s="1"/>
  <c r="V6" i="23"/>
  <c r="W6" i="23" s="1"/>
  <c r="V5" i="23"/>
  <c r="W5" i="23" s="1"/>
  <c r="X5" i="23" s="1"/>
  <c r="Y5" i="23" s="1"/>
  <c r="V4" i="23"/>
  <c r="W4" i="23" s="1"/>
  <c r="X4" i="23" s="1"/>
  <c r="Y4" i="23" s="1"/>
  <c r="V3" i="23"/>
  <c r="W3" i="23" s="1"/>
  <c r="V2" i="23"/>
  <c r="W2" i="23" s="1"/>
  <c r="G9" i="25" l="1"/>
  <c r="C24" i="25" s="1"/>
  <c r="I9" i="25"/>
  <c r="C25" i="25" s="1"/>
  <c r="E9" i="25"/>
  <c r="C23" i="25" s="1"/>
  <c r="X7" i="23"/>
  <c r="Y7" i="23" s="1"/>
  <c r="X2" i="23"/>
  <c r="Y2" i="23" s="1"/>
  <c r="I3" i="22" l="1"/>
  <c r="I4" i="22"/>
  <c r="I5" i="22"/>
  <c r="I6" i="22"/>
  <c r="K3" i="22"/>
  <c r="K4" i="22"/>
  <c r="K5" i="22"/>
  <c r="K6" i="22"/>
  <c r="K2" i="22"/>
  <c r="J7" i="22" s="1"/>
  <c r="I2" i="22"/>
  <c r="H7" i="22" s="1"/>
  <c r="G3" i="22"/>
  <c r="G4" i="22"/>
  <c r="G5" i="22"/>
  <c r="G6" i="22"/>
  <c r="G2" i="22"/>
  <c r="F7" i="22" s="1"/>
  <c r="O8" i="3" l="1"/>
  <c r="L21" i="6" l="1"/>
  <c r="L20" i="6"/>
  <c r="D17" i="20"/>
  <c r="C17" i="20"/>
  <c r="Q242" i="21" l="1"/>
  <c r="E242" i="21"/>
  <c r="Q234" i="21"/>
  <c r="E234" i="21"/>
  <c r="Q213" i="21"/>
  <c r="E213" i="21"/>
  <c r="Q187" i="21"/>
  <c r="E187" i="21"/>
  <c r="Q157" i="21"/>
  <c r="Q4" i="21" s="1"/>
  <c r="L20" i="7" s="1"/>
  <c r="E157" i="21"/>
  <c r="E128" i="21"/>
  <c r="E111" i="21"/>
  <c r="Q9" i="21"/>
  <c r="E9" i="21"/>
  <c r="L21" i="4" l="1"/>
  <c r="L20" i="4"/>
  <c r="D194" i="18" l="1"/>
  <c r="D193" i="18" l="1"/>
  <c r="D191" i="18"/>
  <c r="D192" i="18"/>
  <c r="D14" i="16" l="1"/>
  <c r="E14" i="16"/>
  <c r="F14" i="16"/>
  <c r="G14" i="16"/>
  <c r="L20" i="8" s="1"/>
  <c r="C14" i="16"/>
  <c r="L20" i="10" l="1"/>
  <c r="L21" i="10"/>
  <c r="D12" i="14"/>
  <c r="C12" i="14"/>
  <c r="D13" i="14" l="1"/>
  <c r="L20" i="9" l="1"/>
  <c r="L21" i="9"/>
  <c r="E12" i="13"/>
  <c r="D28" i="5" l="1"/>
  <c r="D28" i="4"/>
  <c r="L23" i="6" l="1"/>
  <c r="L16" i="6" s="1"/>
  <c r="E10" i="9" l="1"/>
  <c r="H8" i="3"/>
  <c r="H7" i="3"/>
  <c r="H6" i="3"/>
  <c r="H5" i="3"/>
  <c r="H4" i="3"/>
  <c r="H3" i="3"/>
  <c r="H2" i="3"/>
  <c r="N8" i="3"/>
  <c r="N7" i="3"/>
  <c r="N6" i="3"/>
  <c r="N5" i="3"/>
  <c r="N4" i="3"/>
  <c r="N3" i="3"/>
  <c r="M8" i="3"/>
  <c r="M7" i="3"/>
  <c r="M6" i="3"/>
  <c r="M5" i="3"/>
  <c r="M4" i="3"/>
  <c r="M3" i="3"/>
  <c r="N2" i="3"/>
  <c r="M2" i="3"/>
  <c r="E10" i="10"/>
  <c r="L23" i="10"/>
  <c r="L23" i="9"/>
  <c r="O7" i="3" s="1"/>
  <c r="P8" i="3" l="1"/>
  <c r="L16" i="10"/>
  <c r="P7" i="3"/>
  <c r="E10" i="8" l="1"/>
  <c r="L23" i="8"/>
  <c r="L23" i="7"/>
  <c r="O6" i="3" l="1"/>
  <c r="P6" i="3" s="1"/>
  <c r="L16" i="8"/>
  <c r="O5" i="3"/>
  <c r="L16" i="7"/>
  <c r="R7" i="3"/>
  <c r="S7" i="3" s="1"/>
  <c r="G18" i="25" s="1"/>
  <c r="H18" i="25" s="1"/>
  <c r="E10" i="7"/>
  <c r="O4" i="3"/>
  <c r="P4" i="3" s="1"/>
  <c r="E10" i="6"/>
  <c r="E10" i="5"/>
  <c r="L23" i="5"/>
  <c r="P5" i="3" l="1"/>
  <c r="Q5" i="3"/>
  <c r="R5" i="3" s="1"/>
  <c r="S5" i="3" s="1"/>
  <c r="G17" i="25" s="1"/>
  <c r="H17" i="25" s="1"/>
  <c r="O3" i="3"/>
  <c r="L16" i="5"/>
  <c r="R4" i="3"/>
  <c r="S4" i="3" s="1"/>
  <c r="G16" i="25" s="1"/>
  <c r="H16" i="25" s="1"/>
  <c r="D28" i="6"/>
  <c r="D28" i="8"/>
  <c r="D28" i="7"/>
  <c r="D28" i="9"/>
  <c r="D28" i="10"/>
  <c r="L23" i="4"/>
  <c r="E10" i="4"/>
  <c r="P14" i="10"/>
  <c r="P14" i="9"/>
  <c r="P14" i="8"/>
  <c r="P14" i="7"/>
  <c r="P14" i="6"/>
  <c r="P14" i="5"/>
  <c r="P3" i="3" l="1"/>
  <c r="Q3" i="3"/>
  <c r="O2" i="3"/>
  <c r="P2" i="3" s="1"/>
  <c r="R2" i="3" s="1"/>
  <c r="L16" i="4"/>
  <c r="Q9" i="3" l="1"/>
  <c r="S2" i="3"/>
  <c r="G15" i="25" s="1"/>
  <c r="H15" i="25" s="1"/>
  <c r="G19" i="25" s="1"/>
  <c r="C27" i="25" s="1"/>
  <c r="C2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885C36DB-90D8-48E6-B8B2-EB599F388D67}">
      <text>
        <r>
          <rPr>
            <sz val="9"/>
            <color indexed="81"/>
            <rFont val="Tahoma"/>
            <family val="2"/>
          </rPr>
          <t>Ejemplo: x, y, R.</t>
        </r>
      </text>
    </comment>
    <comment ref="C19" authorId="0" shapeId="0" xr:uid="{3984F4AA-9261-4308-B2AF-88009033996B}">
      <text>
        <r>
          <rPr>
            <sz val="9"/>
            <color indexed="81"/>
            <rFont val="Tahoma"/>
            <family val="2"/>
          </rPr>
          <t>Ejemplo: Ejecutado, programado, resultado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C68A2778-85C7-46E5-8A67-C3D821E678EB}">
      <text>
        <r>
          <rPr>
            <sz val="9"/>
            <color indexed="81"/>
            <rFont val="Tahoma"/>
            <family val="2"/>
          </rPr>
          <t>Ejemplo: x, y, R.</t>
        </r>
      </text>
    </comment>
    <comment ref="C19" authorId="0" shapeId="0" xr:uid="{2B72E727-AFDF-4263-8E7A-9DA5C9D2DE94}">
      <text>
        <r>
          <rPr>
            <sz val="9"/>
            <color indexed="81"/>
            <rFont val="Tahoma"/>
            <family val="2"/>
          </rPr>
          <t>Ejemplo: Ejecutado, programado, resultado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4800B2D7-3205-4D52-AA0F-C9B6E87FBBD4}">
      <text>
        <r>
          <rPr>
            <sz val="9"/>
            <color indexed="81"/>
            <rFont val="Tahoma"/>
            <family val="2"/>
          </rPr>
          <t>Ejemplo: x, y, R.</t>
        </r>
      </text>
    </comment>
    <comment ref="C19" authorId="0" shapeId="0" xr:uid="{E9EB6A43-9D28-4836-9CE3-37ED76F73C39}">
      <text>
        <r>
          <rPr>
            <sz val="9"/>
            <color indexed="81"/>
            <rFont val="Tahoma"/>
            <family val="2"/>
          </rPr>
          <t>Ejemplo: Ejecutado, programado, resultado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F753A907-BA91-407F-9441-525701201E08}">
      <text>
        <r>
          <rPr>
            <sz val="9"/>
            <color indexed="81"/>
            <rFont val="Tahoma"/>
            <family val="2"/>
          </rPr>
          <t>Ejemplo: x, y, R.</t>
        </r>
      </text>
    </comment>
    <comment ref="C19" authorId="0" shapeId="0" xr:uid="{563D596E-49FE-483A-B9FA-27310AD443C8}">
      <text>
        <r>
          <rPr>
            <sz val="9"/>
            <color indexed="81"/>
            <rFont val="Tahoma"/>
            <family val="2"/>
          </rPr>
          <t>Ejemplo: Ejecutado, programado, resultado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353D6C85-7FA8-4D05-8B86-D2BBC32C3750}">
      <text>
        <r>
          <rPr>
            <sz val="9"/>
            <color indexed="81"/>
            <rFont val="Tahoma"/>
            <family val="2"/>
          </rPr>
          <t>Ejemplo: x, y, R.</t>
        </r>
      </text>
    </comment>
    <comment ref="C19" authorId="0" shapeId="0" xr:uid="{C69DA313-0C9F-4D80-838C-2C836639CF52}">
      <text>
        <r>
          <rPr>
            <sz val="9"/>
            <color indexed="81"/>
            <rFont val="Tahoma"/>
            <family val="2"/>
          </rPr>
          <t>Ejemplo: Ejecutado, programado, resultado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1EAE6E7C-8765-4869-BA31-2DF85611141A}">
      <text>
        <r>
          <rPr>
            <sz val="9"/>
            <color indexed="81"/>
            <rFont val="Tahoma"/>
            <family val="2"/>
          </rPr>
          <t>Ejemplo: x, y, R.</t>
        </r>
      </text>
    </comment>
    <comment ref="C19" authorId="0" shapeId="0" xr:uid="{F0D51940-093F-4C92-B2DF-9225140E8B20}">
      <text>
        <r>
          <rPr>
            <sz val="9"/>
            <color indexed="81"/>
            <rFont val="Tahoma"/>
            <family val="2"/>
          </rPr>
          <t>Ejemplo: Ejecutado, programado, resultado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B4089B1A-FDD8-4B62-B9DD-5DF20F4E13C5}">
      <text>
        <r>
          <rPr>
            <sz val="9"/>
            <color indexed="81"/>
            <rFont val="Tahoma"/>
            <family val="2"/>
          </rPr>
          <t>Ejemplo: x, y, R.</t>
        </r>
      </text>
    </comment>
    <comment ref="C19" authorId="0" shapeId="0" xr:uid="{0013C3DB-F815-4B5A-94CA-A185846775B8}">
      <text>
        <r>
          <rPr>
            <sz val="9"/>
            <color indexed="81"/>
            <rFont val="Tahoma"/>
            <family val="2"/>
          </rPr>
          <t>Ejemplo: Ejecutado, programado, resultado</t>
        </r>
      </text>
    </comment>
  </commentList>
</comments>
</file>

<file path=xl/sharedStrings.xml><?xml version="1.0" encoding="utf-8"?>
<sst xmlns="http://schemas.openxmlformats.org/spreadsheetml/2006/main" count="5208" uniqueCount="1624">
  <si>
    <t>Perspectivas (4)</t>
  </si>
  <si>
    <t>Objetivos Estratégicos (4)</t>
  </si>
  <si>
    <t>Peso</t>
  </si>
  <si>
    <t>Estrategias (4)</t>
  </si>
  <si>
    <t>Meta (7)</t>
  </si>
  <si>
    <t>Peso Meta</t>
  </si>
  <si>
    <t>CIUDADANÍA</t>
  </si>
  <si>
    <t>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</si>
  <si>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PROCESOS</t>
  </si>
  <si>
    <t>APRENDIZAJE Y CRECIMIENTO</t>
  </si>
  <si>
    <t>FINANCIERA</t>
  </si>
  <si>
    <t>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</si>
  <si>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ID Indicador</t>
  </si>
  <si>
    <t>Nombre del indicador</t>
  </si>
  <si>
    <t>DIRECCIONAMIENTO ESTRATÉGICO INSTITUCIONAL</t>
  </si>
  <si>
    <t xml:space="preserve">Código: DES-PR-04-FR-01 </t>
  </si>
  <si>
    <t>Versión: 02</t>
  </si>
  <si>
    <t>HOJA DE VIDA DEL INDICADOR</t>
  </si>
  <si>
    <t>Fecha: 28/06/2023</t>
  </si>
  <si>
    <t>ASOCIACIÓN</t>
  </si>
  <si>
    <t>CLASIFICACIÓN</t>
  </si>
  <si>
    <t>Proyecto -Plan Estratégico</t>
  </si>
  <si>
    <t>SUB CLASIFICACIÓN</t>
  </si>
  <si>
    <t>PROCESO</t>
  </si>
  <si>
    <t>CATEGORÍA</t>
  </si>
  <si>
    <t>DESEMPEÑO</t>
  </si>
  <si>
    <t>TIPO</t>
  </si>
  <si>
    <t>EFICACIA</t>
  </si>
  <si>
    <t>PROCESO AL QUE APORTA</t>
  </si>
  <si>
    <t>Gestión del Direccionamiento Estratégico</t>
  </si>
  <si>
    <t>ÁREAS</t>
  </si>
  <si>
    <t>170-Oficina Asesora de Planeación-OAP</t>
  </si>
  <si>
    <t>IDENTIFICACIÓN</t>
  </si>
  <si>
    <t>NOMBRE DEL INDICADOR</t>
  </si>
  <si>
    <t>OBJETIVO DEL INDICADOR</t>
  </si>
  <si>
    <t>CÓDIGO DEL INDICADOR</t>
  </si>
  <si>
    <t>MÉTODO DE RECOLECCIÓN</t>
  </si>
  <si>
    <t>INFORME</t>
  </si>
  <si>
    <t>CRITERIO DEL ANÁLISIS</t>
  </si>
  <si>
    <t>TIPO DE CÁLCULO</t>
  </si>
  <si>
    <t>COMPUESTO</t>
  </si>
  <si>
    <t>FRECUENCIA DE MEDICIÓN</t>
  </si>
  <si>
    <t>META PROGRAMADA</t>
  </si>
  <si>
    <t>TIPO DE ANUALIZACIÓN</t>
  </si>
  <si>
    <t>CONSTANTE</t>
  </si>
  <si>
    <t>RANGO DE GESTIÓN</t>
  </si>
  <si>
    <t>VALOR</t>
  </si>
  <si>
    <t>No.</t>
  </si>
  <si>
    <t>ALIAS</t>
  </si>
  <si>
    <t>VARIABLES</t>
  </si>
  <si>
    <t>DESCRIPCIÓN</t>
  </si>
  <si>
    <t>DETALLES</t>
  </si>
  <si>
    <t>METAE1</t>
  </si>
  <si>
    <t>Ejecutado Meta 1</t>
  </si>
  <si>
    <t>REGISTRO PERIÓDICO</t>
  </si>
  <si>
    <t>METAP1</t>
  </si>
  <si>
    <t>Programado Meta 1</t>
  </si>
  <si>
    <t>RESULTADO</t>
  </si>
  <si>
    <t>FÓRMULA DEL INDICADOR</t>
  </si>
  <si>
    <t>UNIDAD DE MEDIDA FÓRMULA</t>
  </si>
  <si>
    <t>PORCENTAJE</t>
  </si>
  <si>
    <t>DESCRIPCIÓN DEL INDICADOR</t>
  </si>
  <si>
    <t>LÍNEA BASE</t>
  </si>
  <si>
    <t>I.N.D</t>
  </si>
  <si>
    <t>FUENTE DE VERIFICACIÓN</t>
  </si>
  <si>
    <t>Pandora</t>
  </si>
  <si>
    <t>ANÁLISIS DEL INDICADOR</t>
  </si>
  <si>
    <t>GLOSARIO DE TÉRMINOS</t>
  </si>
  <si>
    <t>OBSERVACIONES</t>
  </si>
  <si>
    <t>METAE2</t>
  </si>
  <si>
    <t>Ejecutado Meta 2</t>
  </si>
  <si>
    <t>METAP2</t>
  </si>
  <si>
    <t>Programado Meta 2</t>
  </si>
  <si>
    <t>METAE3</t>
  </si>
  <si>
    <t>METAP3</t>
  </si>
  <si>
    <t>Fecha: 01/12/2023</t>
  </si>
  <si>
    <t>METAE4</t>
  </si>
  <si>
    <t>Es la sumatoria de las actividades ejecutadas en cultured que componen este objetivo.</t>
  </si>
  <si>
    <t>METAP4</t>
  </si>
  <si>
    <t>Es la sumatoria de las actividades programadas de cultured que componen este objetivo.</t>
  </si>
  <si>
    <t>METAE5</t>
  </si>
  <si>
    <t>METAP5</t>
  </si>
  <si>
    <t>METAE6</t>
  </si>
  <si>
    <t>Ejecutado Meta 6</t>
  </si>
  <si>
    <t>METAP6</t>
  </si>
  <si>
    <t>Programado Meta 6</t>
  </si>
  <si>
    <t>No aplica</t>
  </si>
  <si>
    <t>METAE7</t>
  </si>
  <si>
    <t>Ejecutado Meta 7</t>
  </si>
  <si>
    <t>METAP7</t>
  </si>
  <si>
    <t>Programado Meta 7</t>
  </si>
  <si>
    <t>ANUAL</t>
  </si>
  <si>
    <t>Este indicador pretende determinar el porcentaje de cumplimiento del plan de acción perspectiva de ciudadanos asociada al cumplimiento del objetivo estratégico 1 de la meta 1 definidos en el plan estratégico institucional</t>
  </si>
  <si>
    <t>CONSTANTE ÍNDICE</t>
  </si>
  <si>
    <t>OE2: Optimizar la gestión de la Secretaría Distrital de Cultura, Recreación y Deporte y de las entidades que conforman el sector, articulando e implementando procesos que den soluciones eficaces a las necesidades y expectativas de la ciudadanía.</t>
  </si>
  <si>
    <t>Cultured</t>
  </si>
  <si>
    <t>(METAE2 / METAP2) *100%</t>
  </si>
  <si>
    <t>(METAE1 / METAP1) *100%</t>
  </si>
  <si>
    <t>Este indicador pretende determinar el porcentaje el nivel de cumplimiento del plan de acción para cada una de las políticas públicas de la perspectiva de ciudadanos asociada al cumplimiento del objetivo estratégico 1 y meta 2 definidos en el plan estratégico intitucional.</t>
  </si>
  <si>
    <t>(METAE3 / METAP3) *100%</t>
  </si>
  <si>
    <t xml:space="preserve">Es la sumatoria de las actividades ejecutadas de los planes de acción de las políticas públicas </t>
  </si>
  <si>
    <t>Es la sumatoria de las actividades programadas de los planes de acción de las políticas públicas</t>
  </si>
  <si>
    <t>Este indicador pretende determinar el porcentaje de cumplimiento perspectiva de procesos asociada al cumplimiento del objetivo estratégico 2 de la meta 3 relacionada con el plan de acción institucional por dependencia</t>
  </si>
  <si>
    <t>(METAE4 / METAP4) *100%</t>
  </si>
  <si>
    <t>Este indicador pretende determinar el porcentaje de cumplimiento de la perspectiva de aprendizaje asociada al cumplimiento del objetivo estratégico 3 de la meta 4, con relación a medir el índice de implementación de cultured en la entidad definido en el plan estratégico institucional.</t>
  </si>
  <si>
    <t>Es la sumatoria de las actividades programadas del plan de acción del modelo de aprendizaje institucional que componen este objetivo.</t>
  </si>
  <si>
    <t>Es la sumatoria de las actividades ejecutadas del plan de acción del modelo de aprendizaje institucional que componen este objetivo.</t>
  </si>
  <si>
    <t>(METAE5 / METAP5) *100%</t>
  </si>
  <si>
    <t>(METAE6 / METAP6) *100%</t>
  </si>
  <si>
    <t>(METAE7 / METAP7) *100%</t>
  </si>
  <si>
    <t>Este indicador pretende determinar el porcentaje de cumplimiento de la perspectiva de aprendizaje y crecimiento asociada al cumplimiento del objetivo estratégico 3 de la meta 4, con relación a medir el índice de implementación de cultured en las entidades del sector definido en el plan estratégico institucional.</t>
  </si>
  <si>
    <t>Compromisos acumulados</t>
  </si>
  <si>
    <t>Apropiación Disponible</t>
  </si>
  <si>
    <t>Este indicador pretende determinar el porcentaje de cumplimiento del plan de acción perspectiva financiera asociada al cumplimiento del objetivo estratégico 4 de la meta 6 con relación al índice de eficiencia presupuestal para la vigencia definidos en el plan estratégico institucional.</t>
  </si>
  <si>
    <t>Este indicador pretende determinar el porcentaje de cumplimiento del plan de acción perspectiva financiera asociada al cumplimiento del objetivo estratégico 4 de la meta 7, con relación a medir el crecimiento del presupuesto de la entidad en relación con la cuota de gasto asignado al inicio de la vigencia definidos en el plan estratégico sectorial.</t>
  </si>
  <si>
    <t>Página 1 de 1</t>
  </si>
  <si>
    <t>META</t>
  </si>
  <si>
    <t>FORMULA DEL INDICADOR</t>
  </si>
  <si>
    <t>PORCENTAJE DE CUMPLIMIENTO</t>
  </si>
  <si>
    <t>EFICIENCIA</t>
  </si>
  <si>
    <t>N/D</t>
  </si>
  <si>
    <t>Satisfactorio</t>
  </si>
  <si>
    <t>Aceptable</t>
  </si>
  <si>
    <t>Critico</t>
  </si>
  <si>
    <t>N° de metas cuya magnitud física presente cumplimiento del &gt;=100% sobre su programación</t>
  </si>
  <si>
    <t>N° Total de Metas programadas el período a reportar</t>
  </si>
  <si>
    <t>Ponderado  Meta</t>
  </si>
  <si>
    <t>Peso Objetivo Estrategico</t>
  </si>
  <si>
    <t>Es la sumatoria del presupuesto asignado (Apropiación inicial)</t>
  </si>
  <si>
    <t>Es la sumatoria de recursos adicionales (Apropiación vigente 31 dic - Apropiación inicial)</t>
  </si>
  <si>
    <t xml:space="preserve">P1: Se identifican los objetivos estratégicos que responden fundamentalmente a la mayor importancia de la estrategia cultural y las apuestas de la Administración Distrital, para garantizar las condiciones para el ejercicio efectivo, progresivo y sostenible de los derechos a la cultura, a la recreación y al deporte de los habitantes de la Bogotá-Región y la recuperación socioeconómica y cultural, en total coherencia con lo promulgado en la misión y visión institucional. </t>
  </si>
  <si>
    <t xml:space="preserve">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</si>
  <si>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 Cumplir el 100% del plan de acción de los proyectos de inversión a cargo de las entidades de sector.</t>
  </si>
  <si>
    <t>2. Cumplir el 100% de los compromisos adquiridos en los planes de acción de las políticas públicas a nivel sectorial.</t>
  </si>
  <si>
    <t>P2: En esta perspectiva se identifican los objetivos estratégicos que están relacionados directamente con los procesos del Sistema de Gestión de la Calidad del sector, estratégicos, misionales, de apoyo y de evaluación; de su desempeño depende el logro de los intentos estratégicos establecidos en la misión y visión. Objetivo estratégico 3: Fortalecer y desarrollar las condiciones de trabajo articulado, conjunto y complementario a nivel sectorial, intersectorial y público - privado, para diseñar y mejorar procesos e implementar estrategias, programas y proyectos que den soluciones eficaces a las necesidades culturales, patrimoniales, artísticas, creativas, recreativas y deportivas, y generen oportunidades para la ciudad.</t>
  </si>
  <si>
    <t xml:space="preserve">E02: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</si>
  <si>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3. Cumplir con el 100% del plan de acción de la estrategia de comunicaciones sectorial. </t>
  </si>
  <si>
    <t xml:space="preserve">P3: Esta perspectiva está relacionada con la gestión del conocimiento para fortalecer el capital intelectual del sector y los actores culturales. </t>
  </si>
  <si>
    <t xml:space="preserve">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 </t>
  </si>
  <si>
    <t xml:space="preserve">E03: Generación de hábitos, creencias, comportamientos en los servidores públicos, que apoyados en la tecnología y las comunicaciones contribuirán a cumplir la misionalidad y a mejorar el funcionamiento de la entidad. </t>
  </si>
  <si>
    <t>4. Cumplir con el 100% del plan de acción de la vigencia para el desarrollo, implementación y estabilidad de Cultured Bogotá.</t>
  </si>
  <si>
    <t xml:space="preserve">5. Cumplir con el 100% del plan de acción de la vigencia para la formulación e implementación del Modelo de Aprendizaje Sectorial. </t>
  </si>
  <si>
    <t xml:space="preserve">P4: Permite asignar adecuadamente y gestionar los presupuestos de la Secretaría Distrital de Cultura, Recreación y Deporte que garanticen la oferta de bienes y servicios de calidad para la satisfacción de necesidades y expectativas ciudadanas. </t>
  </si>
  <si>
    <t xml:space="preserve">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</si>
  <si>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 xml:space="preserve">6. Cumplir por lo menos el 95% del índice de eficiencia presupuestal para la vigencia. </t>
  </si>
  <si>
    <t xml:space="preserve">7. Gestionar por lo menos el 10% adicional del presupuesto asignado al inicio de la vigencia presupuestal. </t>
  </si>
  <si>
    <t>Porcentaje de avance en el nivel de cumplimiento del plan de acción de los proyectos de inversión a cargo de las entidades del sector.</t>
  </si>
  <si>
    <t>Porcentaje del nivel de cumplimiento del plan de acción para cada una de las políticas públicas a nivel sectorial.</t>
  </si>
  <si>
    <t>Porcentaje de ejecución del plan de acción de la estrategia sectorial de comunicaciones</t>
  </si>
  <si>
    <t>Porcentaje de implementación de cultured en las entidades del sector.</t>
  </si>
  <si>
    <t>Porcentaje del plan de acción del modelo de aprendizaje sectorial</t>
  </si>
  <si>
    <t>Porcentaje de cumplimiento del índice de eficiencia presupuestal para la vigencia de las entidades del sector.</t>
  </si>
  <si>
    <t>Porcentaje de cumplimiento de gestionar minimo el 10% adicional del presupuesto asignado al inicio de la vigencia presupuestal.</t>
  </si>
  <si>
    <t>Medir el índice de implementación de cultured en las entidades del sector, a través de los informes generados por el área de tecnología, para tener mayor eficiencia en los recursos del sector.</t>
  </si>
  <si>
    <t>Conocer el nivel de cumplimiento de los planes de acción de las políticas, a través de los informes generados por las entidades del sector a cargo, para el fortalecimiento de los modelos y mecanismos de gestión sectorial.</t>
  </si>
  <si>
    <t>Conocer el nivel de ejecución del plan de acción de comunicaciones, mediante los entregables, para el fortalecimiento de contenidos e información de gestión sectorial.</t>
  </si>
  <si>
    <t>Determinar el avance del plan de acción del modelo de aprendizaje sectorial, para la implementación y formulación del modelo de aprendizaje en las entidades del sector.</t>
  </si>
  <si>
    <t>Establecer la medicion del índice de eficiencia presupuestal, mediante el reporte de porcentaje de compromisos, porcentaje de giro de reservas y porcentaje de giros de pasivos exigibles del sector.</t>
  </si>
  <si>
    <t>Medir el cumplimiento del presupuesto del sector en relación con la cuota global de gasto asignado al sector cultural al inicio de la vigencia.</t>
  </si>
  <si>
    <r>
      <rPr>
        <b/>
        <sz val="30"/>
        <color rgb="FF0B5394"/>
        <rFont val="Roboto"/>
      </rPr>
      <t xml:space="preserve">PLAN DE ACCIÓN: Cultured_Bogotá 2024 </t>
    </r>
    <r>
      <rPr>
        <b/>
        <sz val="20"/>
        <color rgb="FF0B5394"/>
        <rFont val="Roboto"/>
      </rPr>
      <t>"Bogotá Camina Segura"</t>
    </r>
  </si>
  <si>
    <r>
      <rPr>
        <b/>
        <sz val="9"/>
        <color rgb="FF000000"/>
        <rFont val="Roboto"/>
      </rPr>
      <t xml:space="preserve">CÉLULA/PROYECTO
</t>
    </r>
    <r>
      <rPr>
        <b/>
        <sz val="8"/>
        <color rgb="FF000000"/>
        <rFont val="Roboto"/>
      </rPr>
      <t>*los detalles de las HU, tareas, Errores, … se encuentran documentados en Jira</t>
    </r>
  </si>
  <si>
    <t xml:space="preserve">AVANCE 
AL CIERRE PDD "UNCSABXXI" </t>
  </si>
  <si>
    <t>ENTREGA 
SI/ NO/n_a</t>
  </si>
  <si>
    <t>% AVANCE</t>
  </si>
  <si>
    <t xml:space="preserve">Planeación y Gestión </t>
  </si>
  <si>
    <t xml:space="preserve">Administrador </t>
  </si>
  <si>
    <t xml:space="preserve">Oficina Asesora de Planeación </t>
  </si>
  <si>
    <t>mejora: subir firma digital usuario final</t>
  </si>
  <si>
    <t>OTI</t>
  </si>
  <si>
    <t>Kemmer Acosta</t>
  </si>
  <si>
    <t>SI</t>
  </si>
  <si>
    <t>mejora: derivadas de la modificación mod. Planeación presupuestal. -ajuste cargos-</t>
  </si>
  <si>
    <t xml:space="preserve">apropiación: mejorar manual, fortalecer atención en niveles de servicio, incluir en procedimiento </t>
  </si>
  <si>
    <t>OAP</t>
  </si>
  <si>
    <t>Eliana Castañeda</t>
  </si>
  <si>
    <t>n_a</t>
  </si>
  <si>
    <t>Plan de desarrollo</t>
  </si>
  <si>
    <t>soporte: Mesa de ayuda</t>
  </si>
  <si>
    <t xml:space="preserve">Apropiación: mejorar manual, incluir en procedimiento </t>
  </si>
  <si>
    <t xml:space="preserve">Maritza Amado </t>
  </si>
  <si>
    <t>Plan estratégico</t>
  </si>
  <si>
    <t>apropiación: revisión funcionalidad posibles mejoras</t>
  </si>
  <si>
    <t>Jesús López</t>
  </si>
  <si>
    <t xml:space="preserve">NO </t>
  </si>
  <si>
    <t xml:space="preserve">mejora: depende de revisión funcionales </t>
  </si>
  <si>
    <t>Soporte: mesa de ayuda</t>
  </si>
  <si>
    <t xml:space="preserve">apropiación: mejorar manual, incluir en procedimiento </t>
  </si>
  <si>
    <t>Proyectos de inversión (formulación/seguimiento)</t>
  </si>
  <si>
    <t>Formulación(con modificaciones)</t>
  </si>
  <si>
    <t xml:space="preserve">traslado ajuste a la rama SCRD: lógica funcionalidad Formulación proyectos de inversión </t>
  </si>
  <si>
    <t>traslado ajuste a la rama SCRD: reportes</t>
  </si>
  <si>
    <t xml:space="preserve">traslado ajuste a la rama SCRD: ajuste funcionalidad  modificación proyectos de inversión </t>
  </si>
  <si>
    <t>ajuste: Reporte solicitud modificación proyectos</t>
  </si>
  <si>
    <t xml:space="preserve">Mejora máquina de estados integrando radicación Orfeo </t>
  </si>
  <si>
    <t>Seguimiento proyectos</t>
  </si>
  <si>
    <t>I: Pruebas funcionales: Plan de accción programación y reprogramación. Levantamiento tareas Jira</t>
  </si>
  <si>
    <t>Angélica Gutierrez</t>
  </si>
  <si>
    <t>I: Pruebas funcionales: seguimiento proyectos. 
Levantamiento tareas Jira</t>
  </si>
  <si>
    <t>Ajuste: programación y reprogramación plan de acción proyectos PDD "Un Nuevo Contrato Social para la Bogotá del Siglo XXI" y "Bogotá Camina Segura"</t>
  </si>
  <si>
    <t>Daniel Sanabria</t>
  </si>
  <si>
    <t>Ajuste: seguimiento cuantitativo y cualitativo proyectos planes de desarrollo PDD "Un Nuevo Contrato Social para la Bogotá del Siglo XXI" y "Bogotá Camina Segura"</t>
  </si>
  <si>
    <t xml:space="preserve">Ajuste: Seguimiento proyectos. Barra de progreso e indicadores duplicados o cruzados. </t>
  </si>
  <si>
    <t>I: Pruebas funcionales</t>
  </si>
  <si>
    <t>I: Ajuste en funcionalidad programación, reprogramación y seguimiento proyectos</t>
  </si>
  <si>
    <t>I: Ajuste: reportes</t>
  </si>
  <si>
    <t xml:space="preserve">Planeación presupuestal </t>
  </si>
  <si>
    <t>Planeación presupuestal fase I</t>
  </si>
  <si>
    <t>Kemmer Acosta/Felipe Malaver (FUGA)</t>
  </si>
  <si>
    <t xml:space="preserve">ajuste: cargue de techos, líneas delgadas, flujo de aprobaciones por cambio en lógica de la formulación proyectos. </t>
  </si>
  <si>
    <t>ajuste: Generación de solicitudes de CDP inversión/funcionamiento</t>
  </si>
  <si>
    <t>Diego Vega/Kemmer Acosta</t>
  </si>
  <si>
    <t>ajuste: generación de líneas delgadas funcionamiento</t>
  </si>
  <si>
    <t xml:space="preserve">ajuste: reportes </t>
  </si>
  <si>
    <t>ajuste: cargue de archivos planos BogData al sistema (CDP, RP, Giros)</t>
  </si>
  <si>
    <t xml:space="preserve">Daniel Sanabria </t>
  </si>
  <si>
    <t xml:space="preserve">mejora: Reparto líneas delgadas GITContratación </t>
  </si>
  <si>
    <t xml:space="preserve">Jason Rizo </t>
  </si>
  <si>
    <t xml:space="preserve">mejora: notificación GITContratación </t>
  </si>
  <si>
    <t>mejora: reportes (SECOPII)</t>
  </si>
  <si>
    <t xml:space="preserve">Diego Vega/Kemmer Acosta/Angélica Gutierrez </t>
  </si>
  <si>
    <t>mejora: ajustes por proceso de adaptación</t>
  </si>
  <si>
    <t xml:space="preserve">ajuste: endpoints tablero de control presupuestal </t>
  </si>
  <si>
    <t>mejora: mensajes de error</t>
  </si>
  <si>
    <t>D: Documentación técnica</t>
  </si>
  <si>
    <t xml:space="preserve">Camilo Castro </t>
  </si>
  <si>
    <t>Indicadores</t>
  </si>
  <si>
    <t>mejora: Eliminar indicadores en estado 1</t>
  </si>
  <si>
    <t>soporte: caso MS97793 GLPI</t>
  </si>
  <si>
    <t>soporte</t>
  </si>
  <si>
    <t xml:space="preserve">SIG </t>
  </si>
  <si>
    <t>-</t>
  </si>
  <si>
    <t>mejora: Optimización impresión de flujos procedimientos con más de 55 actividades</t>
  </si>
  <si>
    <t xml:space="preserve">ajuste: revisión de funcionalidad por merge presupuesto </t>
  </si>
  <si>
    <t>Lorena Cruz</t>
  </si>
  <si>
    <t>Pagos</t>
  </si>
  <si>
    <t xml:space="preserve">Dirección Corporativa/Oficina Asesora de Planeación </t>
  </si>
  <si>
    <t>Pagos fase I</t>
  </si>
  <si>
    <t>mejora: en funcionalidades usuario que hace soporte</t>
  </si>
  <si>
    <t>OAP/OTI</t>
  </si>
  <si>
    <t xml:space="preserve">Diego Vega/Jason Rizo/Angélica Gutierrez </t>
  </si>
  <si>
    <t>mejora: funcionalidad generación de certificado de inexistencia</t>
  </si>
  <si>
    <t>mejora: control de envío de informes de pago dada la intermitencia del servicio de internet</t>
  </si>
  <si>
    <t xml:space="preserve">Dirección Corporativa y relación con el ciudadano </t>
  </si>
  <si>
    <t>Michael Quintana</t>
  </si>
  <si>
    <t>Contratación</t>
  </si>
  <si>
    <t>Contratación fase I</t>
  </si>
  <si>
    <t xml:space="preserve">puesta en producción del desarrollo </t>
  </si>
  <si>
    <t>mejora: interoperabilidad con Orfeo para radicación  documentación generada por el sistema</t>
  </si>
  <si>
    <t xml:space="preserve">mejora: Reparto de trámite de solicitud contractual </t>
  </si>
  <si>
    <t>mejora: notificación y radicación solicitud generación RPs</t>
  </si>
  <si>
    <t xml:space="preserve">mejora: ajustar endpoint para tablero de contratación </t>
  </si>
  <si>
    <t>LR: interoperabilidad radicación en ORFEO y posibilidad de adjuntar documentos -cuadro de análisis de hoja de vida-</t>
  </si>
  <si>
    <t>mejora: integración modificaciones contractuales</t>
  </si>
  <si>
    <t xml:space="preserve">mejora: Generación de certificaciones laborales </t>
  </si>
  <si>
    <t>OAP/Corporativa</t>
  </si>
  <si>
    <t>María Victoria Murcia
Ana María Galindo</t>
  </si>
  <si>
    <t xml:space="preserve">Control Interno </t>
  </si>
  <si>
    <t>soporte: mesa de ayuda</t>
  </si>
  <si>
    <t>Deisy Estupiñan</t>
  </si>
  <si>
    <r>
      <rPr>
        <b/>
        <sz val="10"/>
        <color rgb="FF434343"/>
        <rFont val="Roboto"/>
      </rPr>
      <t xml:space="preserve">Internacionalización </t>
    </r>
    <r>
      <rPr>
        <sz val="10"/>
        <color rgb="FF434343"/>
        <rFont val="Roboto"/>
      </rPr>
      <t>(Entregado)</t>
    </r>
  </si>
  <si>
    <t>mejora: inclusión de cuantificación de recursos en especie de las cooperaciones</t>
  </si>
  <si>
    <t xml:space="preserve">Daniel Feo </t>
  </si>
  <si>
    <t xml:space="preserve">mejora: endpoint para tablero de control </t>
  </si>
  <si>
    <t xml:space="preserve">visualización: tablero de control ajustado </t>
  </si>
  <si>
    <t>Miguel Angel Granados</t>
  </si>
  <si>
    <t xml:space="preserve">Equipo Internacionalización </t>
  </si>
  <si>
    <r>
      <rPr>
        <b/>
        <sz val="10"/>
        <color rgb="FF434343"/>
        <rFont val="Roboto"/>
      </rPr>
      <t>Monitoreo de Estrategias de cambio cultural</t>
    </r>
    <r>
      <rPr>
        <sz val="10"/>
        <color rgb="FF434343"/>
        <rFont val="Roboto"/>
      </rPr>
      <t xml:space="preserve"> (Entregado)</t>
    </r>
  </si>
  <si>
    <t xml:space="preserve">D: carga masiva </t>
  </si>
  <si>
    <t xml:space="preserve">documentación técnica del sistema </t>
  </si>
  <si>
    <t xml:space="preserve">Observatorio </t>
  </si>
  <si>
    <t>Mauricio Ojeda</t>
  </si>
  <si>
    <t>Gestión Oferta formativa</t>
  </si>
  <si>
    <t>Gestión formativa institucional/sectorial fase I
(Infraestructura, Gestión grupos, Gestión de beneficiarios, Formadores, Reportes)</t>
  </si>
  <si>
    <t>Dirección de Arte, Cultura y Patrimonio -Sub. Gestión Cultural y Artistica</t>
  </si>
  <si>
    <t>I: IDPC -ajustes en campos y dinámicas de algunos formularios-</t>
  </si>
  <si>
    <t xml:space="preserve">Andrea Gaitán/Angela Barón  </t>
  </si>
  <si>
    <t>I: FUGA -ajustes en campos y dinámicas de algunos formularios-</t>
  </si>
  <si>
    <t xml:space="preserve">I: OFB -29 de julio- presentación desarrollo.  </t>
  </si>
  <si>
    <t>I: OFB -ajustes en campos y dinámicas de algunos formularios-</t>
  </si>
  <si>
    <t>DACP/OTI</t>
  </si>
  <si>
    <t xml:space="preserve">Yeison Briseño/Diego Forero </t>
  </si>
  <si>
    <t xml:space="preserve">I: IDARTES -acompañamiento gestión canal Xroad con la Agencia Digital Nacional </t>
  </si>
  <si>
    <t>Andrea Gaitán/Steven Hernandez</t>
  </si>
  <si>
    <t>D: IDARTES - API consumo de información formación-</t>
  </si>
  <si>
    <t>I: Generación de reportes generales y personalizados entidades sector</t>
  </si>
  <si>
    <t xml:space="preserve">LR: Módulo pedagógico. caracterización de un grupo. </t>
  </si>
  <si>
    <t>D: Módulo pedagógico. caracterización de un grupo.</t>
  </si>
  <si>
    <t>D: Implementar mapa para georreferenciación.</t>
  </si>
  <si>
    <t>DACP</t>
  </si>
  <si>
    <t>Viviana Villa</t>
  </si>
  <si>
    <t>Oferta formativa sectorial abierta al público</t>
  </si>
  <si>
    <t>D: Interoperabilidad con Melisearch q perrmite visualizar un grupo con oferta disponible en Cultured</t>
  </si>
  <si>
    <t>D: Creación de actividad para consultar el estado de la inscripción a un curso.</t>
  </si>
  <si>
    <t>I: Acompañamiento ajustes API Dirección de Bibliotecas</t>
  </si>
  <si>
    <t>Andrea Gaitán/Camilo Cabra</t>
  </si>
  <si>
    <t>Territorios creadores y creativos</t>
  </si>
  <si>
    <t>3.1</t>
  </si>
  <si>
    <t>Cultured_Maps (Geoportal)</t>
  </si>
  <si>
    <t xml:space="preserve">Oficina de Tecnologías de la Información/Dirección del Observatorio y Gestión del Conocimiento Cultural </t>
  </si>
  <si>
    <t>D: Repositorio. Generación Repositorio SIG</t>
  </si>
  <si>
    <t>Edisson Mora/Steven Hernández</t>
  </si>
  <si>
    <t>D: Inclusión de plugin Argis Rest en Servidor y aplicación Geoserver para poder leer capas de Bienes de Interés de Cultural de SISBIC quién usa licencia de ESRI independiente</t>
  </si>
  <si>
    <t>D: Mapas Web. Uso de WebMap gratuitos de Qgis y publicados mediante sitios web estáticos alojados en repositorios y/o proyectos GIT</t>
  </si>
  <si>
    <t>D: Revisar repositorio Gitlab para productos estaticos (Web map)</t>
  </si>
  <si>
    <t xml:space="preserve">LR: Geo codificación de direcciones de acceso libre. Implementar geolocalizador gratuito suministrado por IDECA para formularios SIG. </t>
  </si>
  <si>
    <t xml:space="preserve">D: Revisión y construcción de metodología para geocodificación/geocodificación inversa de direcciones de forma masiva y puntual. </t>
  </si>
  <si>
    <t>Edisson Mora/Johans González</t>
  </si>
  <si>
    <r>
      <rPr>
        <sz val="10"/>
        <color rgb="FF434343"/>
        <rFont val="Roboto"/>
      </rPr>
      <t xml:space="preserve">D: Geovisor fase I. Construcción Visor Geográfico:
Visualización de las capas prender y apagar
Se puede realizar Zoom alejar acercar
Medición de punto a punto
</t>
    </r>
    <r>
      <rPr>
        <sz val="10"/>
        <color rgb="FF595959"/>
        <rFont val="Roboto"/>
      </rPr>
      <t>Ventana Emergente al pasar el cursor</t>
    </r>
    <r>
      <rPr>
        <sz val="10"/>
        <color rgb="FF434343"/>
        <rFont val="Roboto"/>
      </rPr>
      <t xml:space="preserve">
Visualización tabla atributos 
Visualización capas básicas (UPZ - UPL - Localidades y Barrios)
Leyenda de las capas</t>
    </r>
    <r>
      <rPr>
        <sz val="10"/>
        <color theme="8"/>
        <rFont val="Roboto"/>
      </rPr>
      <t xml:space="preserve">
</t>
    </r>
    <r>
      <rPr>
        <sz val="10"/>
        <color rgb="FF434343"/>
        <rFont val="Roboto"/>
      </rPr>
      <t xml:space="preserve">Imprimir
Dibujar
Filtro por localidad
</t>
    </r>
    <r>
      <rPr>
        <sz val="10"/>
        <color rgb="FF595959"/>
        <rFont val="Roboto"/>
      </rPr>
      <t>Cerca de mí</t>
    </r>
  </si>
  <si>
    <t>Crisanto Montangut</t>
  </si>
  <si>
    <t xml:space="preserve">D: Pruebas funcionales visor geográfico </t>
  </si>
  <si>
    <t>Crisanto Montangut/Edisson Mora/Edwin Hernández</t>
  </si>
  <si>
    <t xml:space="preserve">D: Documentación técnica visor geográfico </t>
  </si>
  <si>
    <t xml:space="preserve">Crisanto Montagut </t>
  </si>
  <si>
    <t>I: Socialización y paso a producción visor geográfico
-Dirección del Observatorio-</t>
  </si>
  <si>
    <t>Steven Hernández/Edwin Hernández/Edisson Mora</t>
  </si>
  <si>
    <t>D: Geovisor fase II. Autenticación y perfil de usuario (Validar el keycloak)</t>
  </si>
  <si>
    <t>Crisanto Montagut/Steven Hernández</t>
  </si>
  <si>
    <t>D: Geovisor fase II. Construcción plantillas dinámicas para edición e implementación en otras áreas.</t>
  </si>
  <si>
    <t>Crisanto Montangut/Edisson Mora</t>
  </si>
  <si>
    <t>D: Replicar 5 de los aproximadamente 35 productos Experience Builder</t>
  </si>
  <si>
    <t xml:space="preserve">D: Geovisor fase II. Configuración de diseño para Tablet y Celular del geovisor. </t>
  </si>
  <si>
    <t>D: Geovisor fase II. Validación y pruebas herramientas software libre</t>
  </si>
  <si>
    <t>Edisson Mora</t>
  </si>
  <si>
    <t>I: Geovisor fase II. Socialización visor geográfico dinámico. -Dirección del Observatorio-</t>
  </si>
  <si>
    <t>OTI/Observatorio</t>
  </si>
  <si>
    <t>Mabel Ayala/Edisson Mora/Steven Hernández</t>
  </si>
  <si>
    <t>I: Geovisor fase II. Inventario funcionalidades necesarias a incluir según Observatorio para migración de Experience Builders.</t>
  </si>
  <si>
    <t>D: Creación de plantilla con opción de girar el base mapa y capas,  añadir brújula de Norte y Yuxtapose de mapas.</t>
  </si>
  <si>
    <t xml:space="preserve">Apropiación: Manual usuario, incluir en procedimiento </t>
  </si>
  <si>
    <t>Edwin Hernández/Javier Ojeda</t>
  </si>
  <si>
    <t>Visor geografico fase III. Construcción de widgets avanzados de acuerdo con la demanda de las diferentes áreas. (2025)</t>
  </si>
  <si>
    <t>Edwin Hernández/Edisson Mora</t>
  </si>
  <si>
    <t>Oficina de Tecnologías de la Información/Dirección del Observatorio y Gestión del Conocimiento Cultural/Otras Direcciones y Subdirecciones SCRD</t>
  </si>
  <si>
    <t>LR: Revisión preliminar de síntesis de arquitectura, detalles relevantes y en general del contenido del manual de uso general para manipular Interfaz SIG de la SCRD mediante Qgis, Geoserver, Postgres+Postgis, y GIT.</t>
  </si>
  <si>
    <t>D: Generación de Manual SIG de la SCRD</t>
  </si>
  <si>
    <t>I: Socialización de Manual SIG de la SCRD a interesados</t>
  </si>
  <si>
    <t>Actualización y mantenimiento de capas publicadas en Cultured maps</t>
  </si>
  <si>
    <t>Oficina de Tecnologías de la Información</t>
  </si>
  <si>
    <t>Actualizar inventarios de capas IDARTES</t>
  </si>
  <si>
    <t>OTI/IDARTES</t>
  </si>
  <si>
    <t>Actualizar inventarios de capas Infraestructura</t>
  </si>
  <si>
    <t>OTI/Infraestructura DACP</t>
  </si>
  <si>
    <t>Edwin  Hernández/Edisson Mora</t>
  </si>
  <si>
    <t>Observatorio de Culturas</t>
  </si>
  <si>
    <t>Analítica de Mediciones fase I</t>
  </si>
  <si>
    <t xml:space="preserve">Dirección del Observatorio y Gestión del Conocimiento Cultural </t>
  </si>
  <si>
    <t>D: Cargues masivos (encuestas, respuestas)</t>
  </si>
  <si>
    <t>Jonathan Castro / Johans González</t>
  </si>
  <si>
    <t>D: Servicio de información de encuestas 
pregunta abierta
pregunta selección única y múltiple</t>
  </si>
  <si>
    <t>Steven Hernández</t>
  </si>
  <si>
    <t xml:space="preserve">I: Pruebas funcionales </t>
  </si>
  <si>
    <t>Observatorio</t>
  </si>
  <si>
    <t>Mejoras:  Ajustes usabilidad de encuestas Backend y Frontend</t>
  </si>
  <si>
    <t>mejora: Ajustes tipo persona natural/jurídica</t>
  </si>
  <si>
    <t>LR/D: Desarrollo formularios Survey (geoespacioalización)</t>
  </si>
  <si>
    <t>D: formulario reciba tipo pregunta georreferenciación, imagen, archivo, URL</t>
  </si>
  <si>
    <t>D: Definir roles y funcionalidades</t>
  </si>
  <si>
    <t>Viviana Plazas</t>
  </si>
  <si>
    <t>D: Construcción API para visualizaciones</t>
  </si>
  <si>
    <t>Viviana Plazas/Johans González/Edwin Hernández</t>
  </si>
  <si>
    <t xml:space="preserve">LR: Servicio de información de encuestas 
pregunta fecha
pregunta entero 
pregunta decimal 
pregunta booleana (si/no)
pregunta múltiple escalar
pregunta múltiple ordinal </t>
  </si>
  <si>
    <t>Observatorio/OAP</t>
  </si>
  <si>
    <t>Mauricio Ojeda/Viviana Plazas</t>
  </si>
  <si>
    <t xml:space="preserve">D: Servicio de información de encuestas 
pregunta fecha
pregunta entero 
pregunta decimal 
pregunta booleana (si/no)
pregunta múltiple escalar
pregunta múltiple ordinal </t>
  </si>
  <si>
    <t xml:space="preserve">OTI </t>
  </si>
  <si>
    <t>D: API Datalake</t>
  </si>
  <si>
    <t>I: Documentación técnica</t>
  </si>
  <si>
    <t>Repositorio de contenidos fase I</t>
  </si>
  <si>
    <t xml:space="preserve">LR: Gestión, sistematización y publicación
de contenidos producidos por las
diferentes entidades del sector. </t>
  </si>
  <si>
    <t>Viviana Plazas/Edwin Hernández</t>
  </si>
  <si>
    <t>Lenguaje controlado/ Tesauro</t>
  </si>
  <si>
    <t>D: Diagrama Tesauro</t>
  </si>
  <si>
    <t>Camilo Cabra/Álvaro González</t>
  </si>
  <si>
    <t>LR: Home Tesauro</t>
  </si>
  <si>
    <t>Camilo Cabra</t>
  </si>
  <si>
    <t>D: Home Tesauro</t>
  </si>
  <si>
    <t>Álvaro González</t>
  </si>
  <si>
    <t>Fomento</t>
  </si>
  <si>
    <t>Invitaciones Culturales</t>
  </si>
  <si>
    <t>Subsecretaria de Gobernanza/Dirección de Fomento</t>
  </si>
  <si>
    <t>mejoras: documentado en Jira</t>
  </si>
  <si>
    <t xml:space="preserve">OAP/Fomento </t>
  </si>
  <si>
    <t>Leidy Pinzón/Cristian Jojoa</t>
  </si>
  <si>
    <t>soporte: pendiente integrar a la mesa de ayuda</t>
  </si>
  <si>
    <t xml:space="preserve">Leidy Pinzón/Luis Enrique Aguirre </t>
  </si>
  <si>
    <t>5.2</t>
  </si>
  <si>
    <t>Migración: Programa Distrital de Apoyos Concertados</t>
  </si>
  <si>
    <t xml:space="preserve">LR: Levantamiento de flujos de proceso, HU. Preparación y publicación de la convocatoria. </t>
  </si>
  <si>
    <t>Yeny Plazas</t>
  </si>
  <si>
    <t xml:space="preserve">D: Preparación y publicación de la convocatoria. </t>
  </si>
  <si>
    <t>Fomento/OTI</t>
  </si>
  <si>
    <t xml:space="preserve">Cristian Jojoa/Daniel Sanabria </t>
  </si>
  <si>
    <t xml:space="preserve">Pruebas funcionales </t>
  </si>
  <si>
    <t xml:space="preserve">LR: HU. Verificación documental. </t>
  </si>
  <si>
    <t xml:space="preserve">D: Verificación documental. </t>
  </si>
  <si>
    <t>Jonathan Castro</t>
  </si>
  <si>
    <t xml:space="preserve">LR: HU. Verificación de idoneidad. </t>
  </si>
  <si>
    <t>D: Verificación de idoneidad.</t>
  </si>
  <si>
    <t xml:space="preserve">Johans González/Jonathan Castro/Daniel Sanabria </t>
  </si>
  <si>
    <t xml:space="preserve">LR: Levantamiento de flujos de proceso, HU. Evaluación técnica y asignación de recursos. </t>
  </si>
  <si>
    <t xml:space="preserve">D: Evaluación técnica y asignación de recursos. </t>
  </si>
  <si>
    <t>Jonathan Castro/Daniel Jojoa</t>
  </si>
  <si>
    <t>LR: Reportes</t>
  </si>
  <si>
    <t>D: Reportes</t>
  </si>
  <si>
    <t xml:space="preserve">LR: Levantamiento de flujos de proceso, HU. Seguimiento a ejecución de proyectos. </t>
  </si>
  <si>
    <t>soporte: pendiente integrar a la mesa de ayuda
PDAC - Invitaciones públicas</t>
  </si>
  <si>
    <t>Apropiación: Manual de usuario v1</t>
  </si>
  <si>
    <t>Luis Enrique Aguirre</t>
  </si>
  <si>
    <t>Apropiación: Incluir en procedimiento</t>
  </si>
  <si>
    <t xml:space="preserve">Dir. Fomento </t>
  </si>
  <si>
    <t>5.5</t>
  </si>
  <si>
    <r>
      <rPr>
        <b/>
        <sz val="10"/>
        <color rgb="FF434343"/>
        <rFont val="Roboto"/>
      </rPr>
      <t xml:space="preserve">Actividades culturales/agenda cultural </t>
    </r>
    <r>
      <rPr>
        <sz val="10"/>
        <color rgb="FF434343"/>
        <rFont val="Roboto"/>
      </rPr>
      <t>(entregado)</t>
    </r>
  </si>
  <si>
    <t xml:space="preserve">Oficina Asesora de Comunicaciones </t>
  </si>
  <si>
    <t>Entregado</t>
  </si>
  <si>
    <t>OTI/OAP</t>
  </si>
  <si>
    <t xml:space="preserve">Steven Hernández/Juana Osorio </t>
  </si>
  <si>
    <t>Apropiación: Uso, incluir en procedimiento</t>
  </si>
  <si>
    <t>OAC</t>
  </si>
  <si>
    <t>Ibón Múnevar</t>
  </si>
  <si>
    <t>Trámites y servicios</t>
  </si>
  <si>
    <t>6.1</t>
  </si>
  <si>
    <t>Trámite BEPS</t>
  </si>
  <si>
    <t>Dirección de Arte, Cultura y Patrimonio -Sub. Gestión Cultural y Artística</t>
  </si>
  <si>
    <t>D: Optimización reporte MinCultura</t>
  </si>
  <si>
    <t>DACP/SGCA</t>
  </si>
  <si>
    <t>Daniel Iregui /Oscar Pérez</t>
  </si>
  <si>
    <t>D: Optimización reporte general, Incluir todos los estados y mejorar tiempos de descarga</t>
  </si>
  <si>
    <t>D: Agregar filtros múltiples en  mis solicitudes</t>
  </si>
  <si>
    <t>D: Generación de notificaciones para el usuario cuando se realice un cambio de estado.
A</t>
  </si>
  <si>
    <t>D: botón restablecer contraseña Keycloak</t>
  </si>
  <si>
    <t>Oscar Pérez</t>
  </si>
  <si>
    <t xml:space="preserve">D: Gestión. Cambio de estados masivamente. </t>
  </si>
  <si>
    <t xml:space="preserve">D: Documentación técnica </t>
  </si>
  <si>
    <t>Soporte</t>
  </si>
  <si>
    <t>Apropiación: mejorar manual, incluir en procedimiento</t>
  </si>
  <si>
    <t xml:space="preserve">Ángela Paez/Myriam García </t>
  </si>
  <si>
    <t>6.2</t>
  </si>
  <si>
    <t>Trámite Declaratoria y/o revocatoria BIC Fase I (Entregado)</t>
  </si>
  <si>
    <t xml:space="preserve">Dirección de Arte, Cultura y Patrimonio -Sub. Infraestructura y Patrimonio Cultural </t>
  </si>
  <si>
    <t>I: Radicación de solicitudes individuales del trámite de declaratorioa y/o intervención BIC, permitiendo crear y conocer los elementos que componen la solicitud.</t>
  </si>
  <si>
    <t>DACP/SIPC</t>
  </si>
  <si>
    <t>Jeimy Vargas</t>
  </si>
  <si>
    <t>6.3</t>
  </si>
  <si>
    <t>Control Urbano Fase I (Entregado)</t>
  </si>
  <si>
    <t>I: Gestión de quejas BIC.  
Crear, consultar, gestionar solicitud (cargue de documentos)
Consulta SINUPOT 
Consulta SISBIC 
Consulta POT555</t>
  </si>
  <si>
    <t>Crisanto Montagut</t>
  </si>
  <si>
    <t xml:space="preserve">LR/D: Parametrización Orfeo de acuerdo a tablas documentales </t>
  </si>
  <si>
    <t>Sandra Guerrero/ Crisanto Montagut</t>
  </si>
  <si>
    <t xml:space="preserve">I: Mejoras: Radicación Orfeo  </t>
  </si>
  <si>
    <t xml:space="preserve">LR/D: Embeber página de  georeferenciación -SIGIDU </t>
  </si>
  <si>
    <t>Sandra Guerrero/Crisanto Montangut</t>
  </si>
  <si>
    <t xml:space="preserve">Documentación técnica </t>
  </si>
  <si>
    <t>Ariel Fernández</t>
  </si>
  <si>
    <t xml:space="preserve">Impulso cultural </t>
  </si>
  <si>
    <t>7.1</t>
  </si>
  <si>
    <t>Ecosistema cultural y creativo</t>
  </si>
  <si>
    <t xml:space="preserve">D: Despliegue de ajustes identificados en 2023 en pruebas funcionales. </t>
  </si>
  <si>
    <t>William Torres</t>
  </si>
  <si>
    <t xml:space="preserve">LR: Documentación de campos necesarios para cumplir con la política pública de Discapacidad </t>
  </si>
  <si>
    <t xml:space="preserve">Angéla Barón </t>
  </si>
  <si>
    <t>D: ajustes a formularios política discapacidad</t>
  </si>
  <si>
    <t xml:space="preserve">D: Requisitos para cumplir con nivel AA accesibilidad </t>
  </si>
  <si>
    <t xml:space="preserve">D: Pruebas funcionales </t>
  </si>
  <si>
    <t xml:space="preserve">Andrea Gaitán </t>
  </si>
  <si>
    <t xml:space="preserve">D: Ajustes derivados de las pruebas </t>
  </si>
  <si>
    <t>Transversales</t>
  </si>
  <si>
    <t>Home (proceso XU)</t>
  </si>
  <si>
    <t>Oficina de Tecnologías de la Información/Oficina Asesora de Planeación</t>
  </si>
  <si>
    <t>D/I: Visualización Tarjetas Fomento en el home</t>
  </si>
  <si>
    <t>Alvaro González</t>
  </si>
  <si>
    <t>I: Migración micrositio SICON</t>
  </si>
  <si>
    <t>OTI/Dir. Fomento</t>
  </si>
  <si>
    <t xml:space="preserve">Alvaro González/Fredy Bejarano </t>
  </si>
  <si>
    <t>D/I: Visualización Tarjetas Cooperaciones internacionales en el home</t>
  </si>
  <si>
    <t>Fabian Coronel</t>
  </si>
  <si>
    <t>LR/D: Visualización Tarjetas Formación en el home</t>
  </si>
  <si>
    <t>LR/D: Login. Módulos activos para los ciudadanos/funcionarios</t>
  </si>
  <si>
    <t xml:space="preserve">LR/D: Home: Fortalecer tema hacía la ciudadanía. Observatorio </t>
  </si>
  <si>
    <t>8.2</t>
  </si>
  <si>
    <t>Plataforma de datos e inteligencia de negocios</t>
  </si>
  <si>
    <t>LR/D: Tablero de Visualización para BEPS</t>
  </si>
  <si>
    <t>Alejandro Guerrero</t>
  </si>
  <si>
    <t>LR: Lineamientos para documentación tableros</t>
  </si>
  <si>
    <t>D: Inventario en GITLab</t>
  </si>
  <si>
    <t>Steven Hernández/ Alejandro Guerrero</t>
  </si>
  <si>
    <t>LR/D: Tablero de Visualización para el Seguimiento de Cooperaciones Internacionales</t>
  </si>
  <si>
    <t xml:space="preserve"> LR/D: Tablero de control de fomento </t>
  </si>
  <si>
    <t xml:space="preserve">LR/D: Control Urbano </t>
  </si>
  <si>
    <t>LR/D: Tableros de visualización BIC Bienes de interes Cultural</t>
  </si>
  <si>
    <t>LR/D: Montar ambientes Dev/Prod</t>
  </si>
  <si>
    <t xml:space="preserve">Steven Hernández/Daniel Feo </t>
  </si>
  <si>
    <t xml:space="preserve">LR/D: Instalar herramientas para analítica de datos, de conformidad con el proyecto aprobado. </t>
  </si>
  <si>
    <t xml:space="preserve">D: Automatización ETLs para integración de datos: 
- Formación </t>
  </si>
  <si>
    <t>D: Tablero de control Presupuesto 2024 corte PDD "UNCSAB"</t>
  </si>
  <si>
    <t>Alejandro Guerrero/Diego Vega</t>
  </si>
  <si>
    <t>D: Tablero de control Presupuesto cierre 2024 PDD "Bogotá Camina Segura"</t>
  </si>
  <si>
    <t>visualización: tablero de control PE 2024-2027</t>
  </si>
  <si>
    <t xml:space="preserve">Alejandro Guerrero </t>
  </si>
  <si>
    <t>ENTIDAD</t>
  </si>
  <si>
    <t>COMPROMISOS</t>
  </si>
  <si>
    <t>SCRD</t>
  </si>
  <si>
    <t>IDRD</t>
  </si>
  <si>
    <t>IDARTES</t>
  </si>
  <si>
    <t>OFB</t>
  </si>
  <si>
    <t>IDPC</t>
  </si>
  <si>
    <t>FUGA</t>
  </si>
  <si>
    <t>CANAL</t>
  </si>
  <si>
    <t>TOTAL SECTOR</t>
  </si>
  <si>
    <t>Boletín Ejecución Presupuestal de Inversión del Sector corte a 31 de diciembre de 2024</t>
  </si>
  <si>
    <t>https://www.culturarecreacionydeporte.gov.co/es/transparencia-acceso-informacion-publica/planeacion-presupuesto-informes/ejecucion-presupuestal-de-inversion</t>
  </si>
  <si>
    <t>Ejecución de Gastos e Inversiones 31 de Diciembre 2024</t>
  </si>
  <si>
    <t>https://www.idrd.gov.co/transparencia-acceso-informacion-publica/planeacion-presupuesto-informes/ingresos-gastos-inversion</t>
  </si>
  <si>
    <t>Informe de ejecución presupuestal Gastos Diciembre 2024</t>
  </si>
  <si>
    <t>APROPIACIÓN INICIAL GASTOS E INVERSIÓN</t>
  </si>
  <si>
    <t>https://www.idartes.gov.co/es/transparencia/planeacion/ejecucion-presupuestal</t>
  </si>
  <si>
    <t>Ejecución presupuestal diciembre de 2024</t>
  </si>
  <si>
    <t>https://www.culturarecreacionydeporte.gov.co/es/transparencia-acceso-informacion-publica/planeacion-presupuesto-informes/ejecucion-presupuestal</t>
  </si>
  <si>
    <t>https://www.filarmonicabogota.gov.co/presupuesto/presupuestos-de-gastos-e-inversion-2024</t>
  </si>
  <si>
    <t>Presupuestos de Gastos e Inversión 2024</t>
  </si>
  <si>
    <t>Informe de ejecución de gastos diciembre 2024</t>
  </si>
  <si>
    <t>https://idpc.gov.co/transparencia/ejecucion-presupuestal/</t>
  </si>
  <si>
    <t>Ejecución Presupuesto de Gastos e Inversión diciembre 2024</t>
  </si>
  <si>
    <t>https://www.fuga.gov.co/transparencia-y-acceso-a-la-informacion-publica/planeacion-presupuesto-informes?field_fecha_de_emision_value=All&amp;term_node_tid_depth=248</t>
  </si>
  <si>
    <t>*APROPIACIÓN DISPONIBLE PROYECTOS DE INVERSIÓN</t>
  </si>
  <si>
    <t>*COMPROMISOS</t>
  </si>
  <si>
    <t>*Valores en millones de mesos</t>
  </si>
  <si>
    <t>Ejecución Presupuestal Histórica Anual diciembre 2024</t>
  </si>
  <si>
    <t>https://www.canalcapital.gov.co/institucional/4-planeacion-presupuesto-e-informes/42-ejecucion-presupuestal</t>
  </si>
  <si>
    <t>PROMEDIO SECTOR</t>
  </si>
  <si>
    <t>PES-IND-1</t>
  </si>
  <si>
    <t>PES-IND-2</t>
  </si>
  <si>
    <t>PES-IND-3</t>
  </si>
  <si>
    <t>PES-IND-4</t>
  </si>
  <si>
    <t>PES-IND-5</t>
  </si>
  <si>
    <t>PES-IND-6</t>
  </si>
  <si>
    <t>PES-IND-7</t>
  </si>
  <si>
    <t>Resultado de desempeño institucional 2023 (última medición)</t>
  </si>
  <si>
    <t>https://www1.funcionpublica.gov.co/web/mipg/resultados-medicion</t>
  </si>
  <si>
    <t>https://app.powerbi.com/view?r=eyJrIjoiMzA3NjVjNDctNDVkZC00MWI0LWI0ZTQtZjhhZmY5NTg1Y2NmIiwidCI6IjUwNjQwNTg0LTJhNDAtNDIxNi1hODRiLTliM2VlMGYzZjZjZiIsImMiOjR9</t>
  </si>
  <si>
    <t>PROYECTO DE INVERSIÓN</t>
  </si>
  <si>
    <t>% CUMPLIMIENTO</t>
  </si>
  <si>
    <t>7893 - Formación Artística, Cultural y Deportiva a lo largo de la vida</t>
  </si>
  <si>
    <t>1 - Beneficiar 8405 personas en procesos de cualificación y formación a nivel de educación informal en modalidad presencial y/o virtual en arte, cultura, patrimonio, recreación, deporte y convergencia digital en Bogotá D.C.</t>
  </si>
  <si>
    <t>2  - Beneficiar 975 personas  en procesos de formación a nivel formal en educación superior, educación para el trabajo, el desarrollo humano y fomento para el apoyo a la profesionalización de agentes del sector cultura, recreación y deporte de Bogotá, D.C.</t>
  </si>
  <si>
    <t xml:space="preserve">3 - Fortalecer 1 Sistemas Distrital de Formación Artística y Cultural - SIDFAC  para el crecimiento y sostenibilidad de los procesos de formación en arte, cultura, patrimonio, recreación, deporte y convergencia digital del Distrito Capital. </t>
  </si>
  <si>
    <t>7957 - Fortalecimiento de prácticas y transformaciones culturales, patrimoniales, urbanas y sociales para el bienestar integral de Bogotá D.C.</t>
  </si>
  <si>
    <t>1 - Desarrollar 4 estrategias en arte, cultura, recreación, deporte, actividad física y prácticas de movimiento orientadas a promover la salud y bienestar como estrategia innovadora de promoción, prevención y atención terapéutica en salud, asegurando impactos medibles a nivel fisiológico, psicológico, social y conductual, priorizando los parques como entorno cotidiano principal.</t>
  </si>
  <si>
    <t>2 - Entregar 400 beneficios Económicos Periodicos (BEPS) a creadores o gestores culturales que devenguen menos del salario mínimo legal vigente en Bogotá.</t>
  </si>
  <si>
    <t>3 - Desarrollar 335 actividades para la promoción, el fortalecimiento y desarrollo de las prácticas artísticas, culturales y patrimoniales como un medio para el ejercicio de los derechos culturales y el desarrollo humano, con alcance zonal, distrital y regional.</t>
  </si>
  <si>
    <t>4 - Desarrollar 40 actividades para la sostenibilidad y salvaguardia asociadas a la Estructura Integradora de Patrimonios que vincule a las comunidades y a la ciudadanía en general.</t>
  </si>
  <si>
    <t>7990 - Asistencia Técnica para el desarrollo de infraestructuras culturales sostenibles en el Distrito Capital Bogotá D.C</t>
  </si>
  <si>
    <t>1 - Estructurar y construir 6 parques y equipamientos culturales Recreativos y/o deportivos que promuevan el ejercicio de los derechos culturales de la ciudadanía. Como minimo se construirá un escenario deportivo exclusivo para la práctica de nuevas tendencias deportivas y once zonas demarcadas y habilitadas para mascotas.</t>
  </si>
  <si>
    <t>2 - Adecuar y/o sostener 1 equipamiento cultural, recreativo y/o deportivo propiciando espacios de encuentro para las comunidades</t>
  </si>
  <si>
    <t>3 - Realizar 55 Encuentros de saberes, estrategias ciudadanas para la activación y apropiación de infraestructuras culturales.</t>
  </si>
  <si>
    <t>4 - Apoyar 30 Iniciativas de mejoramiento de equipamientos culturales del Distrito Capital con recursos provenientes de la contribución parafiscal para el fortalecimiento de las artes escénicas (LEP).</t>
  </si>
  <si>
    <t>7991 - Innovación y cambio cultural para la transformación de comportamientos que promuevan el orgullo por la ciudad de Bogotá D.C</t>
  </si>
  <si>
    <t>1 - Realizar 120 mediciónes sobre cultura ciudadana, cultura, recreación y deporte</t>
  </si>
  <si>
    <t>2 - Implementar 8 estrategias de transformación de cultura ciudadana</t>
  </si>
  <si>
    <t>3 - Vincular 10000 personas en acciones pedagógicas que fortalezcan la identidad cultural</t>
  </si>
  <si>
    <t>7970 - Fortalecimiento del acceso a la cultura escrita de los habitantes de Bogotá D.C.</t>
  </si>
  <si>
    <t>1 - Lograr 18000000 de visitas a las bibliotecas, espacios de lectura y espacios alternativos de interacción con lectura y escritura creativa y crítica a través de la gestión y aseguramiento del funcionamiento de los espacios bibliotecarios</t>
  </si>
  <si>
    <t>2 - Ejecutar 100 % del plan de acción para el fomento y promoción de la cultura escrita</t>
  </si>
  <si>
    <t>3- Crear 8 nuevos espacios físicos y/o de extensión de servicios bibliotecarios para el acceso a la lectura, la escritura y la oralidad</t>
  </si>
  <si>
    <t>7929 - Fortalecimiento de alianzas estratégicas a nivel bilateral y multilateral</t>
  </si>
  <si>
    <t>1 - Participar 24 eventos espacios, iniciativas y/o encuentros para posicionar a Bogotá como como un destino cultural y recreodeportivo destacado en la región</t>
  </si>
  <si>
    <t>2 - Desarrollar 24 Eventos espacios, iniciativas y/o encuentrosque fomenten la diversidad de expresiones culturales y recreo-deportivas a nivel local, nacional e internacional</t>
  </si>
  <si>
    <t>7959 - Fortalecimiento de la sostenibilidad económica del sector cultural y creativo</t>
  </si>
  <si>
    <t>1 - Realizar 280 encuentros para activar 11 Distritos Creativos para creación de valor y riqueza de las organizaciones y agentes culturales y creativos, así como la resignificación del imaginario colectivo del entorno en Bogotá</t>
  </si>
  <si>
    <t>2 - Implementar 20 proyectos de jornada 24 horas para el fortalecimiento del ecosistema cultural y creativo de la ciudad</t>
  </si>
  <si>
    <t>3 - Vincular 1800 agentes del ecosistema cultural y creativo en procesos de fortalecimiento de competencias emprendedoras y empresariales promoviendo su sostenibilidad</t>
  </si>
  <si>
    <t>4 - Beneficiar 2100 personas en acciones de convergencia digital mediante procesos de formación y alfabetización digital</t>
  </si>
  <si>
    <t>N/A</t>
  </si>
  <si>
    <t>5 - Beneficiar 1400 personas a través de acciones para crear, circular y posicionar bienes y servicios de los agentes de Bogotá</t>
  </si>
  <si>
    <t>6 - Realizar 15 estudios relacionados con la economía cultural y creativa en Bogotá</t>
  </si>
  <si>
    <t>7965 - Fortalecimiento del fomento para el desarrollo de procesos culturales sostenibles en Bogotá D.C</t>
  </si>
  <si>
    <t>1 - Entregar 1174 estímulos de conformidad con los lineamientos establecidos en el procedimiento de Fomento.</t>
  </si>
  <si>
    <t>2 - Otorgar 159 incentivos que faciliten el acceso e inclusión de sectores, poblaciones y territorios diversificando la participación en procesos de fomento.</t>
  </si>
  <si>
    <t>3 - Otorgar 49 apoyos en conformidad con los objetivos estratégicos sectoriales articulados al Plan de Desarrollo vigente.</t>
  </si>
  <si>
    <t>4 - Entregar 301  reconocimientos de conformidad con los lineamientos establecidos en el procedimiento de Fomento.</t>
  </si>
  <si>
    <t>5 - Implementar 4 Estrategias de apropiación social del fomento para el cierre de brechas poblacionales y territoriales.</t>
  </si>
  <si>
    <t>6 - Fortalecer 600 agentes culturales en relación a sus necesidades y potencialidades, a través de acciones de fomento en red.</t>
  </si>
  <si>
    <t>8027 - Fortalecimiento de la gobernanza territorial, la participación incidente y la atención diferenciada de los grupos étnicos, etarios y sectores sociales</t>
  </si>
  <si>
    <t>1 - Diseñar y dinamizar 1 estrategia de participación sectorial e intersectorial que aporte al reconocimiento, implementación y seguimiento al Modelo de Gestión Cultural Territorial en las 20 localidades de Bogotá, orientada en la comprensión de las especificidades y demandas únicas de los territorios y comunidades, así como en los procesos de planificación y ejecución de planes, programas o proyectos culturales de la capital.</t>
  </si>
  <si>
    <t>2 - Realizar 104 encuentros cocreación con las comunidades para potenciar y dinamizar prácticas de transformación cultural, saberes comunitarios y poblacionales, prácticas artísticas y patrimoniales con el objetivo de generar hitos barriales que promuevan el desarrollo cultural, social, turístico y económico de las comunidades</t>
  </si>
  <si>
    <t>3 - Formular e implementar 1 estrategia comunitaria para promover laboratorios barriales de transformación cultural para la paz, dirigido a personas víctimas del conflicto armado y personas en procesos de reincorporación, que residan en los territorios priorizados en Bogotá.</t>
  </si>
  <si>
    <t>4 - Diseñar e implementa 1 estrategias comunitaria para la formación en cultura de Paz dirigido a agentes culturales de Bogotá en torno a los siguientes ejes de transformación:</t>
  </si>
  <si>
    <t>5 - Concertar, implementar y dar seguimiento a 18 Estrategia(s) planes, programas y proyectos a ejecutarse para el cumplimiento de las políticas públicas poblacionales coordinadamente con las instancias de participación de los grupos étnicos, etarios y sectores sociales; así como, acompañar técnicamente al sector cultura, recreación y deporte, así como con otros sectores de la en la ejecución de los planes de acción de política pública de grupos étnicos, etarios y sectores.</t>
  </si>
  <si>
    <t>6 - Realizar 47 sesiones con los consejeros y equipos del Sistema Distrital de Arte, Cultura y Patrimonio, enfocadas en desarrollar y aplicar lineamientos técnicos y metodológicos que incentiven la participación ciudadana incidente y fortalezcan la gobernanza cultural en la ciudad.</t>
  </si>
  <si>
    <t>8036 - Fortalecimiento Institucional para una Gobernanza Pública Confiable en Bogotá D.C.</t>
  </si>
  <si>
    <t>1 - Ejecutar el 95 % del plan de acción anual de TI</t>
  </si>
  <si>
    <t>2 - Cumplir con el 90 % del Plan anual de mantenimiento de las 2 sedes administrativas a cargo de la entidad, los bienes muebles que las componen y atender los requerimientos internos y externos referentes a los mismos</t>
  </si>
  <si>
    <t>3 - Elaborar y mantener 1.00 Plan de acompañamiento a los servicios de asistencia técnica para fortalecer la gestión de la SCRD</t>
  </si>
  <si>
    <t>4 - Fortalecer la implementación de 1 Sistema(s) de gestión documental de conformidad con la normatividad vigente</t>
  </si>
  <si>
    <t>5 - Diseñar e implementar 1 modelo de relacionamiento integral con la ciudadanía en la Secretaría de Cultura, Recreación y Deporte.</t>
  </si>
  <si>
    <t>6 - Estructurar 1 Esquemas de gestión orientado hacia la articulación y fortalecimiento de las dinámicas de planeación, gestión institucional y gestión del conocimiento en la SCRD y el sector</t>
  </si>
  <si>
    <t>7 - Realizar 1 plan de acción de formación, fortalecimiento, eventos territoriales, actividades comunitarias, campañas y estrategias de comunicación</t>
  </si>
  <si>
    <t>1 - Ejecutar 850 Actividad(es) para la promoción, fortalecimiento y desarrollo de las prácticas artísticas, culturales y patrimoniales como un medio para el ejercicio de los derechos culturales y el desarrollo humano.</t>
  </si>
  <si>
    <t>7926-Fortalecimiento del ecosistema artístico y cultural en el Centro de Bogotá D.C.</t>
  </si>
  <si>
    <t>3 - Realizar 1 Estrategia(s) de fortalecimiento de la oferta de fomento de la entidad</t>
  </si>
  <si>
    <t>4 - Entregar 717 Estímulo(s) reconocimiento, apoyos e incentivos</t>
  </si>
  <si>
    <t>2 -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</si>
  <si>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7925-Fortalecimiento de espacios de transformación cultural, memoria, valoración social y participación incidente en el Centro de la Ciudad Bogotá D.C.</t>
  </si>
  <si>
    <t>3 - Implementar el 100 Porciento de las actividades de los planes de acción que promuevan el reconocimiento, apropiación, intercambio e innovación en las prácticas artísticas, culturales y patrimoniales de grupos étnicos, etarios y sectores sociales, promoviendo la multiculturalidad desde los distintos enfoques.</t>
  </si>
  <si>
    <t>2 - Desarrollar 78 Laboratorio(s) barriales de innovación social y espacios de transformación cultural, que comprenden talleres creativos y de cuidado, conversatorios y encuentros comunitarios</t>
  </si>
  <si>
    <t>1 - Implementar 300 Actividad(es) culturales y artísticas que aporten a la apropiación y resignificación del espacio público del Centro de Bogotá</t>
  </si>
  <si>
    <t>7924-Consolidación del ecosistema de la economía cultural y creativa del centro de Bogotá D.C</t>
  </si>
  <si>
    <t>1 - Realizar 29 Actividad(es) artísticas y creativas que permitan activar, visibilizar y resignificar el Bronx Distrito Creativo</t>
  </si>
  <si>
    <t>2 - Beneficiar a 260 Agente(s) culturales y creativos en los eslabones de la cadena de valor del ecosistema de la economia cultura y creativa en el Centro de Bogota</t>
  </si>
  <si>
    <t>3 - Formar a 140 Agente(s) por medio de laboratorios para la sofisticación de productos y servicios culturales y creativos.</t>
  </si>
  <si>
    <t>4 - Elaborar 3 Documento(s) de investigacion con informacion periódica y actualizada, que permita conocer el estado del ecosistema cultural y creativo del centro de Bogotá</t>
  </si>
  <si>
    <t>7923-Mantenimiento de los equipamientos de la FUGA para la circulación artística en el Centro de Bogotá D.C.</t>
  </si>
  <si>
    <t>1 - Realizar el 100 Porciento las actividades de mantenimiento físico, técnico y operativo de los equipamientos de la FUGA</t>
  </si>
  <si>
    <t>7921-Fortalecimiento institucional de la FUGA Bogotá D.C.</t>
  </si>
  <si>
    <t>1 - Implementar el 100 Porciento del plan de mejoramiento de la infraestructura física de las sedes de la FUGA</t>
  </si>
  <si>
    <t>2 - Implementar el 100 Porciento del Plan Estratégico de la Tecnología de la Información PETI de la FUGA</t>
  </si>
  <si>
    <t>3 - Implementar el 100 Porciento del plan de acción del MIPG</t>
  </si>
  <si>
    <t>4 - Implementar el 100 Porciento del plan estratégico de comunicaciones</t>
  </si>
  <si>
    <t>2 - Construir 1 Modelo(s) de operación para el funcionamiento del Bronx Distrito Creativo</t>
  </si>
  <si>
    <t>1 - Terminar el 100 Porciento de la obra, reforzamiento y adecuación de los espacios del Bronx Distrito Creativo</t>
  </si>
  <si>
    <t>7922-Consolidación del Distrito Creativo en el Bronx para la revitalización del centro de la ciudad Bogotá D.C.</t>
  </si>
  <si>
    <t>8154 Implementación de los programas de BOGOTÁ DEPORTIVA desde la iniciación hasta el rendimiento en Bogotá D.C.</t>
  </si>
  <si>
    <t>1 - Beneficiar  14100  personas  en las Escuelas Deportivas</t>
  </si>
  <si>
    <t>2 - Realizar  1  evento deportivo del Sector Educativo</t>
  </si>
  <si>
    <t>3 - Realizar  1 eventos de eSports y Deportes Alternativos</t>
  </si>
  <si>
    <t>4 -  Implementar 1 estrategia  de identificación y selección de talentos deportivos para la ciudad de Bogotá</t>
  </si>
  <si>
    <t>5 - Preparar 2000  personas en el programa de Rendimiento Deportivo</t>
  </si>
  <si>
    <t>6 - Desarrollar  11 certámenes  deportivos distritales, nacionales e internacionales - Deporte con altura</t>
  </si>
  <si>
    <t>7 - Diseñar e implementar 1  estrategia  para el fortalecimiento de enfoque de genero y deporte seguro</t>
  </si>
  <si>
    <t>8 - Diseñar e implementar 1  estrategia  de medición e investigación sobre las acciones deportivas.</t>
  </si>
  <si>
    <t>9 - Pagar  100 % de compromisos de vigencias anteriores fenecidas</t>
  </si>
  <si>
    <t>1 - Realizar  52750 actividades físicas dirigidas para la promoción de hábitos saludables</t>
  </si>
  <si>
    <t>2 - Desarrollar  6475 actividades de promoción del uso de la bicicleta</t>
  </si>
  <si>
    <t xml:space="preserve">3 - Realizar 34 jornadas de Ciclovías dominicales y festivas </t>
  </si>
  <si>
    <t>4 - Beneficiar 20000 personas  con procesos de alfabetización física que generen y multipliquen buenas prácticas para vivir una vida activa y saludable</t>
  </si>
  <si>
    <t>5 - Realizar 12060 actividades  de Recreación para grupos etarios y poblacionales</t>
  </si>
  <si>
    <t>6 - Desarrollar 25 Experiencias para la Paz</t>
  </si>
  <si>
    <t>8 - Desarrollar 1 torneo deportivo que fortalezcan el deporte femenino en la ciudad</t>
  </si>
  <si>
    <t xml:space="preserve">9 -  Realizar 1 torneo por la igualdad que permitan espacios de integración familiar, comunitaria y de construcción de paz y convivencia </t>
  </si>
  <si>
    <t>10 -  Desarrollar 21 eventos  metropolitanos</t>
  </si>
  <si>
    <t xml:space="preserve">11 - Diseñar e implementar  1 estrategia de medición e investigación sobre las acciones recreativas. </t>
  </si>
  <si>
    <t>12 - Pagar  100 % de compromisos de vigencias anteriores fenecidas</t>
  </si>
  <si>
    <t>1 - Beneficiar 49300 Niños, Niñas, Adolescentes y Jóvenes, a través de los centros de interés ofertados por la Jornada Escolar Complementaria</t>
  </si>
  <si>
    <t>2 -  Implementar 1 estrategia  de identificación y selección de talentos deportivos para la ciudad de Bogotá</t>
  </si>
  <si>
    <t>3 - Realizar 3  procesos de valoración pedagógicos y psicosociales a los beneficiarios del programa Jornada Escolar Complementaria.</t>
  </si>
  <si>
    <t>4 - Diseñar e implementar 1 estrategia de medición e investigación sobre la formación integral</t>
  </si>
  <si>
    <t>5 -  Beneficiar a 1050 Niños y Niñas de la primera infancia  con procesos de formación psicomotriz</t>
  </si>
  <si>
    <t>6 - Pagar  100 % de compromisos de vigencias anteriores fenecidas</t>
  </si>
  <si>
    <t>1 - Administrar, mantener o adecuar 143 parques  del sistema del espacio público peatonal para el encuentro</t>
  </si>
  <si>
    <t>2 -  Implementar 2 acciones  de innovación en parques del sistema del espacio público peatonal para el
encuentro</t>
  </si>
  <si>
    <t>3 -  Implementar  2 acciones de gobernanza para los parques priorizados</t>
  </si>
  <si>
    <t>1 - Implementar el  95 % de las actividades del plan de acción para el cierre de brechas de las políticas de gestión y desempeño institucional</t>
  </si>
  <si>
    <t>2 - Desarrollar el 100 % de las acciones requeridas para la actualización y mejoramiento de los sistemas de información y la infraestructura tecnológica.</t>
  </si>
  <si>
    <t>1 - Gestionar 250 alianzas para promover el aprovechamiento de la infraestructura recreodeportiva del Distrito</t>
  </si>
  <si>
    <t>2 - Gestionar el  100 % de las asociaciones Público Privadas, para promover el aprovechamiento de la infraestructura recreodeportiva del Distrito</t>
  </si>
  <si>
    <t>3 - Ejecutar el  100 % de las acciones priorizadas para la promocion y medicion de la economía del deporte</t>
  </si>
  <si>
    <t>1 - Desarrollar 21 estrategias  de fortalecimiento, cualificación, visibilización y movilización de la participación en general y de los espacios de participación del sistema DRAFE en particular</t>
  </si>
  <si>
    <t>1 - Realizar  0,4 estudios y diseños de parques y/o escenarios deportivos</t>
  </si>
  <si>
    <t>4 - Adelantar el  100 % de la gestión administrativa de los diferentes proyectos de infraestructura de parques y escenarios deportivos en fase final y de liquidación</t>
  </si>
  <si>
    <t>8155 Desarrollo de programas recreativos y de actividad física en Bogotá D.C</t>
  </si>
  <si>
    <t>8159 Formación integral de la primera infancia, infancia, adolescencia y juventud a través de procesos de exploración, apropiación e iniciación mediante el juego y el  deporte en Bogotá D.C.</t>
  </si>
  <si>
    <t>8162 Administración de parques y escenarios confiables y seguros para promover el encuentro y apropiación del espacio público de Bogotá D.C</t>
  </si>
  <si>
    <t>8165 Fortalecimiento de la capacidad institucional para una gestión pública, eficiente y oportuna en  Bogotá D.C.</t>
  </si>
  <si>
    <t>8167 Fortalecimiento de la economía del deporte y la recreación en Bogotá D.C</t>
  </si>
  <si>
    <t>8168 Fortalecimiento de la gestión recreodeportiva, la participación incidente y la construcción de comunidad desde los barrios en Bogotá D.C</t>
  </si>
  <si>
    <t>8169 Construcción  y adecuación de parques y escenarios recreodeportivos para el encuentro y disfrute de los habitantes de Bogotá D.C.</t>
  </si>
  <si>
    <t>8152-Desarrollo acciones de intervención para la protección y conservación de los valores del paisaje histórico, urbano y rural de los espacios patrimoniales de Bogotá D.C.</t>
  </si>
  <si>
    <t>2 - Ejecuctar 1121 Intervención(es) para la protección y conservación de Bienes de Interés Cultural y espacios patrimoniales de la ciudad</t>
  </si>
  <si>
    <t>8150-Consolidación de estrategias y mecanismos que aporten al reconocimiento, divulgación y apropiación de los patrimonios a nivel territorial y poblacional en Bogotá D.C.</t>
  </si>
  <si>
    <t>1 - Desarrollar 3600 Actividad(es) para la promoción, fortalecimiento y desarrollo de las prácticas artísticas, culturales y patrimoniales, como un medio para el ejercicio de los derechos y el desarrollo humano</t>
  </si>
  <si>
    <t>2 - Entregar 200 Estímulo(s) en el marco de los distintos programas de fomento, que incluyan un enfoque poblacional y territorial</t>
  </si>
  <si>
    <t>4 - Implementar 4 Asistencia(s) técnicas destinadas al reconocimiento y salvaguardia de manifestaciones del patrimonio cultural inmaterial de Bogotá</t>
  </si>
  <si>
    <t>8151-Desarrollo de procesos pedagógicos en patrimonio cultural con niños, niñas, adolescentes, jóvenes y otros actores en Bogotá D.C.</t>
  </si>
  <si>
    <t>1 - Beneficiar a 5500 Niñas, niños, adolescentes y jóvenes en educación inicial, básica y media, a través de procesos de formación patrimonial.</t>
  </si>
  <si>
    <t>2 - Beneficiar a 650 Niñas, niños, adolescentes y jóvenes a partir de la primera infancia y a lo largo de la vida en procesos de formación patrimonial, en particular en espacios y entornos barriales, organizativos e institucionales.</t>
  </si>
  <si>
    <t>3 - Beneficiar a 350 Actor(es) interesados en procesos de formación patrimonial a través de estrategias pedagógicas lideradas por el programa de formación.</t>
  </si>
  <si>
    <t>7963-Desarrollo de instrumentos de planeación y gestión territorial asociados a los patrimonios de Bogotá D.C.</t>
  </si>
  <si>
    <t>1 - Gestionar el 100 Porciento de las acciones asociadas a la implementación de los PEMP adoptados, a corto plazo</t>
  </si>
  <si>
    <t>2 - Desarrollar 2 Instrumento(s) para la protección, conservación y sostenibilidad de los patrimonios</t>
  </si>
  <si>
    <t>8136-Desarrollo de acciones para la gestión del patrimonio arqueológico de Bogotá D.C.</t>
  </si>
  <si>
    <t>1 - Implementar el 100 Porciento de las acciones a corto plazo definidas en el Plan de Manejo Arqueológico de Bogotá</t>
  </si>
  <si>
    <t>2 - Implementar el 100 Porciento de las acciones a corto plazo de los programas estratégicos del Plan de Manejo Arqueológico de Hacienda El Carmen</t>
  </si>
  <si>
    <t>8144-Desarrollo de procesos de valoración, identificación, documentación y registro de prácticas y manifestaciones del patrimonio vivo en Bogotá D.C.</t>
  </si>
  <si>
    <t>1 - Implementar 1 Proceso(s) de valoración, identificación, documentación y registro del Patrimonio Vivo asociado espacios culturales y los diversos campos del patrimonio cultural inmaterial</t>
  </si>
  <si>
    <t>2 - Implementar 2 Proceso(s) de valoración, identificación, documentación y registro del Patrimonio Vivo con enfoque territorial y poblacional</t>
  </si>
  <si>
    <t>8161-Mejoramiento de la capacidad institucional para la atención de trámites y servicios orientados a la intervención, protección y conservación del patrimonio cultural material de Bogotá D.C.</t>
  </si>
  <si>
    <t>1 - Realizar 7000 Asistencia(s) para la protección del patrimonio cultural material de la ciudad, en el marco de las estrategias relacionadas con la Estructura Integradora de los Patrimonios.</t>
  </si>
  <si>
    <t>8171-Implementación de procesos de valoración para el inventario del patrimonio cultural material en Bogotá D.C</t>
  </si>
  <si>
    <t>1 - Desarrollar 4 Proceso(s) de valoración asociados a grupos de bienes de interés cultural, en el marco de la estructura Integradora de Patrimonios.</t>
  </si>
  <si>
    <t>7989-Fortalecimiento de la eficiencia administrativa del Instituto Distrital de Patrimonio Cultural de Bogotá D.C.</t>
  </si>
  <si>
    <t>1 - Implementar el 100 Porciento del plan de sostenibilidad del modelo integrado de planeación y gestión.</t>
  </si>
  <si>
    <t>2 - Administrar el 100 Porciento de las sedes institucionales.</t>
  </si>
  <si>
    <t>3 - Adecuar 17 Parque(s) para el desarrollo de actividades físicas, deportivas y recreativas</t>
  </si>
  <si>
    <t>8137-Implementación programa de fomento de la Orquesta Filarmónica Bogotá D.C.</t>
  </si>
  <si>
    <t>1 - Otorgar 400 Estímulos, reconocimientos, apoyos e incentivos al sector de la música sinfónica, académica y el canto lírico</t>
  </si>
  <si>
    <t>8128-Fortalecimiento Ciudad Creativa de la Música Bogotá D.C.</t>
  </si>
  <si>
    <t>2 - Lograr 4604000 Asistencia(s) a actividades culturales y artisticas</t>
  </si>
  <si>
    <t>1 - Realizar 1200 Actividad(es) culturales y artisticas</t>
  </si>
  <si>
    <t>8077-Fortalecimiento de las prácticas artísticas en el espacio público, para promover la convivencia, apropiación ciudadana y la generación de confianza en Bogota D.C.</t>
  </si>
  <si>
    <t>1 - Generar 200 Oportunidad(es) para la transformación visual y cultural del espacio público</t>
  </si>
  <si>
    <t>2 - Otorgar 3600 Permiso(s) Unificados para Filmaciones Audiovisuales PUFA</t>
  </si>
  <si>
    <t>3 - Realizar 476 Acción(es) asociadas a las prácticas artísticas en el espacio público de la ciudad de manera descentralizada</t>
  </si>
  <si>
    <t>4 - Implementar 324 Acción(es) de apropiación ciudadana de los equipamientos de las artes plásticas y visuales, la danza y las artes audiovisuales, para promover el acceso a la oferta de prácticas artísticas y otros formatos de mediación con los lenguajes artísticos</t>
  </si>
  <si>
    <t>5 - Generar 413 Acción(es) que desde las artes promuevan dinámicas sociales, artísticas y culturales de interrelación de habitantes y visitantes, para la convivencia pacífica y la transformación social en la ciudad</t>
  </si>
  <si>
    <t>6 - Otorgar 487 Autorización(es) para el desarrollo de prácticas artísticas en el espacio público de la ciudad</t>
  </si>
  <si>
    <t>8050-Implementación de prácticas artísticas y creativas para la promoción del bienestar y la innovación social en Bogotá D.C.</t>
  </si>
  <si>
    <t>3 - Desarrollar 1 Estrategia(s) orientada a promover la salud y bienestar en entornos cotidianos desde las prácticas artísticas.</t>
  </si>
  <si>
    <t>4 - Crear 1 Archivo(s) musical y sonoro de Bogotá</t>
  </si>
  <si>
    <t>5 - Generar 72 Acción(es) de formación, creación, circulación e investigación que articulen arte, ciencia y tecnología, dirigidos a la ciudadanía en general.</t>
  </si>
  <si>
    <t>1 - Implementar 33 Laboratorio(s) artísticos de cocreación en Bogotá.</t>
  </si>
  <si>
    <t>2 - Implementar 7 Laboratorio(s) artísticos de innovación social en los equipamientos y espacios priorizados por el Idartes.</t>
  </si>
  <si>
    <t>8002-Consolidación de la Red de Escenarios Culturales en Bogotá D.C.</t>
  </si>
  <si>
    <t>1 - Implementar 1 Modelo(s) de gestión de la Red de Escenarios</t>
  </si>
  <si>
    <t>2 - Realizar 4475 Actividad(es) de promoción, fortalecimiento y desarrollo de prácticas artísticas y culturales de la Red de Escenarios.</t>
  </si>
  <si>
    <t>3 - Implementar 1 Plan(es) de fortalecimiento de dotación y mantenimiento de equipos especializados de la Red de Escenarios.</t>
  </si>
  <si>
    <t>7979-Consolidación de procesos creativos, innovadores, incluyentes, participativos y de transformación social a través del fomento a las prácticas artísticas en Bogotá D.C.</t>
  </si>
  <si>
    <t>1 - Otorgar 1858 Estímulo(s) para fortalecer los procesos y proyectos desarrollados por las y los agentes del sector y ciudadanía en general a través de convocatorias públicas.</t>
  </si>
  <si>
    <t>2 - Suscribir y materializar 79 Alianza(s) estratégicas, apoyos metropolitanos y apoyos concertados, que promuevan y fortalezcan la gestión e implementación de proyectos de iniciativa privada y de interés público.</t>
  </si>
  <si>
    <t>3 - Otorgar 1374 Reconocimiento(s) que ofrece la posibilidad a personas con diversas profesiones, técnicas u oficios, de evaluar y aportar desde su conocimiento, experticia y trayectoria al fortalecimiento de proyectos artísticos.</t>
  </si>
  <si>
    <t>4 - Otorgar 2579 Incentivo(s) a través de las invitaciones culturales que impulsen la participación ciudadana en el fomento a través de un proceso flexible que se adapte a las diferentes poblaciones y sectores sociales.</t>
  </si>
  <si>
    <t>5 - Apoyar 110 Proyecto(s) artísticos de las salas de teatro y circo de Bogotá durante el cuatrienio, en el marco de la implementación del Programa Distrital de Salas Concertadas desarrollando integralmente todas sus líneas.</t>
  </si>
  <si>
    <t>6 - Desarrollar 1 Estrategia(s) de acompañamiento que fortalezca las capacidades de los participantes en los programas de fomento a las prácticas artísticas.</t>
  </si>
  <si>
    <t>7997-Generación de contenidos digitales de experiencias y formación artística para la apropiación en Bogotá D.C.</t>
  </si>
  <si>
    <t>1 - Generar 4 Contenido(s) para la visibilización y circulación de experiencias, prácticas y procesos artísticos en entornos digitales.</t>
  </si>
  <si>
    <t>2 - Generar 12 Contenido(s) relacionados con la formación artística y el acceso a los lenguajes del arte, que favorezcan a niñas, niños, adolescentes, jóvenes y cuidadores de primera infancia.</t>
  </si>
  <si>
    <t>7962-Consolidación de procesos desde las artes que aporten al desarrollo integral de la primera infancia en Bogotá D.C.</t>
  </si>
  <si>
    <t>8028-Implementación de procesos de formación artística con las comunidades en Bogotá D.C.</t>
  </si>
  <si>
    <t>6 - Realizar 34 Evento(s) para el posicionamiento de los procesos de formación artística del Programa Crea.</t>
  </si>
  <si>
    <t>8068-Implementacion del ecosistema sostenible para las artes en Bogota D.C</t>
  </si>
  <si>
    <t>8024-Fortalecimiento y posicionamiento del sector artístico mediante la promoción del conocimiento y la internacionalización cultural en Bogotá D.C.</t>
  </si>
  <si>
    <t>8058-Adecuación, mantenimiento y modernización de los equipamientos culturales a cargo del Idartes en Bogotá D.C.</t>
  </si>
  <si>
    <t>8006-Fortalecimiento de la infraestructura tecnológica, comunicativa y la gestión
institucional para la cualificación de capacidades y mejoramiento de los servicios dirigidos
a la ciudadanía en Bogotá D.C</t>
  </si>
  <si>
    <t>3 - Generar 11 Contenido(s) en espacios virtuales de mediación y experimentación ciudadana con las artes y sus contextos a través de sistemas interactivos y tecnologías inmersivas que favorezcan la apropiación y sensibilización ante las artes y sus contextos.</t>
  </si>
  <si>
    <t>1 - Mantener 20 Espacio(s) físicos adecuados para el disfrute de las artes en la primera infancia, en atención a su diversidad, contextualizados y con presencia en distintos territorios de la ciudad.</t>
  </si>
  <si>
    <t>2 - Atender 81975 Persona(s) en primera infancia, en el marco de procesos pertinentes y de calidad, a través de una oferta artística y cultural diversa.</t>
  </si>
  <si>
    <t>3 - Realizar 3 Documento(s) derivados de investigaciones y mediciones que den cuenta de la incidencia de las artes en el desarrollo integral de la primera infancia, sus derechos culturales y los procesos de educación inicial.</t>
  </si>
  <si>
    <t>4 - Atender 4600 Persona(s) relacionadas con la atención integral a la primera infancia como: agentes educativos, artísticos, culturales y cuidadores y en procesos de fortalecimiento sobre los lenguajes del arte y su incidencia en el desarrollo integral y los procesos de educación</t>
  </si>
  <si>
    <t>1 - Fortalecer 59681 Niñas, niños y adolescentes en su desarrollo integral a través de procesos de formación artística en articulación con la Secretaría de Educación Distrital.</t>
  </si>
  <si>
    <t>2 - Atender 33026 Persona(s) en procesos de formación artística que respondan a las necesidades expresivas, sensibles y creativas de las comunidades.</t>
  </si>
  <si>
    <t>3 - Beneficiar 32826 Persona(s) en procesos de formación artística que propendan por el bienestar humano, la salud y la vida digna de la población en riesgo de vulneración de derechos.</t>
  </si>
  <si>
    <t>4 - Adecuar 20 Infraestructura(s) para garantizar la atención y cobertura descentralizada de los procesos de formación artística.</t>
  </si>
  <si>
    <t>5 - Generar 3 Estrategia(s) para la investigación, el análisis de la información y el fortalecimiento psicosocial que aporten a la gestión del conocimiento en el marco de la implementación de los procesos de formación artística del Programa Crea.</t>
  </si>
  <si>
    <t>7 - Dotar 100 Porciento de infraestructuras con equipos, material especializado y conectividad para el desarrollo de procesos de formación artística.</t>
  </si>
  <si>
    <t>1 - Formar 450 Artista(s) agentes, productores y técnicos en dos programas de cualificación de oficios para la escena: escenotecnias y la práctica circense</t>
  </si>
  <si>
    <t>2 - Vincular 600 Artista(s) y gestores culturales para generar conexiones de valor en mercados y equipamientos artísticos de la oferta artística de Bogotá con el fin de aportar a su sostenibilidad e internacionalización.</t>
  </si>
  <si>
    <t>3 - Implementar 1 Estrategia(s) para la creación de una plataforma creativa en los Festivales al Parque como un espacio de encuentro y conexiones entre los agentes de la cadena de valor del ecosistema artístico de Bogotá</t>
  </si>
  <si>
    <t>4 - Apoyar 750 Artista(s) agentes y gestores culturales con estímulos para la creación de una oferta artística diversa y permanente en Bogotá las 24 horas.</t>
  </si>
  <si>
    <t>1 - Implementar 1 Estrategia(s) de Internacionalización y de gestión del conocimiento que fortalezca la circulación, la cooperación , la gestión del conocimiento y el posicionamiento internacional.</t>
  </si>
  <si>
    <t>2 - Crear 8 Alianza(s) para la cooperación y la sostenibilidad de las artes generando nuevos relacionamientos con redes y espacios especializados de valor que potencien las acciones en la ciudad.</t>
  </si>
  <si>
    <t>3 - Generar 4 Evento(s) estratégicos de carácter nacional e internacional en Bogotá para que proyecten la ciudad desde la cultura como una capital global, atractiva y sostenible.</t>
  </si>
  <si>
    <t>4 - Promover 16 Alianza(s) con gobiernos, agencias de cooperación, agencias multilaterales, organizaciones privadas internacionales y eventos estratégicos para la circulación y el intercambio cultural de los procesos de creación, formación e investigación.</t>
  </si>
  <si>
    <t>1 - Mantener y sostener el 100 Porciento de los equipamientos culturales a cargo del Idartes.</t>
  </si>
  <si>
    <t>2 - Adecuar, modernizar y dotar el 100 Porciento de los equipamientos culturales a cargo del Idartes.</t>
  </si>
  <si>
    <t>1 - Desarrollar el 100 Porciento de las acciones de mejora en la gestión y planeación institucional</t>
  </si>
  <si>
    <t>2 - Realizar el 100 Porciento de seguimiento y verificación a las actividades establecidas en los componentes estratégicos a cargo de talento humano</t>
  </si>
  <si>
    <t>3 - Mantener el 100 Porciento de la provisión de servicios y aseguramiento de las sedes y escenarios a cargo del Idartes</t>
  </si>
  <si>
    <t>4 - Implementar el 100 Porciento de los componentes de la gestión de tecnologías de la información.</t>
  </si>
  <si>
    <t>5 - Alcanzar el 100 Porciento de la implementación de la estrategia de comunicaciones de la Entidad.</t>
  </si>
  <si>
    <t>8135-Consolidación Programa de Formación Musical "Vamos a la Filarmónica" Bogotá D.C.</t>
  </si>
  <si>
    <t>8142-Mantenimiento equipamientos culturales de la OFB Bogotá D.C.</t>
  </si>
  <si>
    <t>8139-Fortalecimiento capacidad administrativa y de la gestión institucional de la OFB Bogotá D.C.</t>
  </si>
  <si>
    <t>7539-Incremento de la capacidad instalada para la producción y circulación masiva de contenidos audiovisuales y digitales en el Canal publico de Bogotá D.C.</t>
  </si>
  <si>
    <t>1 - Beneficiar 69404 Niñas, niños, adolescentes y jóvenes en educación inicial básica y media a través de procesos de formación musical.</t>
  </si>
  <si>
    <t>2 - Beneficiar 16982 Persona(s) a partir de la primera infancia y a lo largo de la vida en procesos de formación de formación musical en particular en espacios cercanos y entornos comunitarios.</t>
  </si>
  <si>
    <t>3 - Realizar 7 Documento(s) de investigación, creación o memoria musical.</t>
  </si>
  <si>
    <t>4 - Realizar 11 Jornada(s) de capacitación informal</t>
  </si>
  <si>
    <t>5 - Circular 1100 Producción(es) resultado de los procesos de formación musical.</t>
  </si>
  <si>
    <t>1 - Realizar 3500 Actividad(es) academicas y artisticas en los equipamientos de la Orquesta Filarmónica de Bogotá</t>
  </si>
  <si>
    <t>2 - Realizar 1 Acompañamiento(s) en toda la etapa de construcción de la nueva sede de la OFB en el Campin</t>
  </si>
  <si>
    <t>3 - Mantener 2 Equipamiento(s) a cargo de la Orquesta Filarmónica de Bogotá</t>
  </si>
  <si>
    <t>1 - Implementar 1 Sistema(s) y desempeño institucional.</t>
  </si>
  <si>
    <t>2 - implementar 100 Porciento de los servicios tecnologicos.</t>
  </si>
  <si>
    <t>1 - Producir o coproducir 2148 Contenido(s) audiovisuales convergentes.</t>
  </si>
  <si>
    <t>2 - Diseñar e implementar 1 Estrategia(s) de programación, producción y circulación de contenido convergente.</t>
  </si>
  <si>
    <t>3 - Implementar 1 Estrategia(s) anual para la adquisición y circulación de contenidos de terceros (licencias) de acuerdo al plan de circulación.</t>
  </si>
  <si>
    <t>4 - Producir o coproducir 160 Contenido(s) a través de convocatorias al sector audiovisual para el estímulo de la creación y producción artística y cultural del sector.</t>
  </si>
  <si>
    <t>5 - Implementar 1 Plan(es) de renovación tecnológica para la creación y cocreación de contenidos multiplataforma.</t>
  </si>
  <si>
    <t>6 - Producir y circular 1294 Contenido(s) digitales</t>
  </si>
  <si>
    <t>7 - Adelantar 3 Estrategia(s) de fomento a la participación efectiva y el conocimiento sobre los procesos y contenidos de la televisión pública.</t>
  </si>
  <si>
    <t>ACTIVIDADES NO PROGRAMADAS EN LA VIGENCIA (N/A)</t>
  </si>
  <si>
    <t>TOTAL DE ACTIVIDADES</t>
  </si>
  <si>
    <t>TOTAL DE ACTIVIDADES PROGRAMADAS EN LA VIGENCIA</t>
  </si>
  <si>
    <t>METAS &gt;=100%</t>
  </si>
  <si>
    <t>2 - Construir 32 Parque(s) para el desarrollo de actividades físicas, deportivas y recreativas</t>
  </si>
  <si>
    <t>MES</t>
  </si>
  <si>
    <t>ENERO</t>
  </si>
  <si>
    <t>FEBRERO</t>
  </si>
  <si>
    <t>MARZO</t>
  </si>
  <si>
    <t>ABRIL</t>
  </si>
  <si>
    <t>MAYO</t>
  </si>
  <si>
    <t>JUNIO</t>
  </si>
  <si>
    <t>JULIO</t>
  </si>
  <si>
    <t>AGOSTO</t>
  </si>
  <si>
    <t>SEPTIEMBRE</t>
  </si>
  <si>
    <t>OCTUBRE</t>
  </si>
  <si>
    <t>NOVIEMBRE</t>
  </si>
  <si>
    <t>DICIEMBRE</t>
  </si>
  <si>
    <t>PROGRAMADAS</t>
  </si>
  <si>
    <t>EJECUTADAS</t>
  </si>
  <si>
    <t>SOPORTES</t>
  </si>
  <si>
    <t>Avance implementación 
Cultured_Bogotá</t>
  </si>
  <si>
    <t>DEPENDENCIA FUNCIONAL /
RESPONSABLE/ Equipo Cultured</t>
  </si>
  <si>
    <t>SEGUIMIENTO PARCIAL
15 AGOSTO</t>
  </si>
  <si>
    <t>SEGUIMIENTO 
30 AGOSTO</t>
  </si>
  <si>
    <t>SEGUIMIENTO PARCIAL 
16 SEPTIEMBRE</t>
  </si>
  <si>
    <t>SEGUIMIENTO 
30 SEPTIEMBRE</t>
  </si>
  <si>
    <t>SEGUIMIENTO PARCIAL
15 OCTUBRE</t>
  </si>
  <si>
    <t>SEGUIMIENTO 
31 OCTUBRE</t>
  </si>
  <si>
    <t>SEGUIMIENTO PARCIAL
15 NOVIEMBRE</t>
  </si>
  <si>
    <t>SEGUIMIENTO 
DICIEMBRE</t>
  </si>
  <si>
    <t xml:space="preserve">Diego Vega, Angelica Gutierrez , Jason Riso, Kemmer Acosta, Daniel Sanabria </t>
  </si>
  <si>
    <t>Planeación presupuestal fase II</t>
  </si>
  <si>
    <t>mejora: reactivación de solicitudes de cdp (2025)</t>
  </si>
  <si>
    <t>mejorar: restricciones, validaciones para solicitud de cdp, aprobación de líneas (2025)</t>
  </si>
  <si>
    <t>Pagos fase II</t>
  </si>
  <si>
    <t>mejora: integración gestión de pagos no contractuales (2025)</t>
  </si>
  <si>
    <t>mejora: integración gestión de pagos con personas juridicas contratos apoyos concertados. (2025)</t>
  </si>
  <si>
    <t>Contratación fase II</t>
  </si>
  <si>
    <t>mejora: gestión otros procesos contractuales diferentes a OPS (2025)</t>
  </si>
  <si>
    <t>D: liquidaciones personas juridicas contratos apoyos concertados. (2025)</t>
  </si>
  <si>
    <t>D: integración gestión de tipo contractual con personas juridicas contratos apoyos concertados. (2025)</t>
  </si>
  <si>
    <t>define Dirección Corporativa</t>
  </si>
  <si>
    <t>Andrea Gaitán, Yeison Briseño, Diego Forero</t>
  </si>
  <si>
    <t>Edwin Hernández, Crisanto Montangut, Edisson Mora</t>
  </si>
  <si>
    <t>3.9</t>
  </si>
  <si>
    <t>Edwin Hernández, Viviana Plazas, Jonathan Castro, Johans González</t>
  </si>
  <si>
    <t xml:space="preserve">D: Gestión de contenidos producidos por las
diferentes entidades del sector. </t>
  </si>
  <si>
    <t xml:space="preserve">D: Sistematización de contenidos producidos por las diferentes entidades del sector. </t>
  </si>
  <si>
    <t xml:space="preserve">D: publicación al ciudadano de contenidos producidos por las diferentes entidades del sector. </t>
  </si>
  <si>
    <t>I: Pruebas funcionales a nivel general</t>
  </si>
  <si>
    <t>OAP/Observatorio</t>
  </si>
  <si>
    <t xml:space="preserve">Viviana Plazas/Mauricio Ojeda </t>
  </si>
  <si>
    <t>Leidy Pinzón, Viviana Plazas, Cristian Jojoa, Daniel Sanabria</t>
  </si>
  <si>
    <t>Andrea Gaitán, Daniel Iregui, Oscar Perez</t>
  </si>
  <si>
    <t xml:space="preserve">Oscar Pérez, Andrea Gaitán </t>
  </si>
  <si>
    <t xml:space="preserve">Diego Vega, Alvaro González, Alejandro Guerrero, Daniel Feo </t>
  </si>
  <si>
    <t> 20241200449503</t>
  </si>
  <si>
    <t> 20241200402543</t>
  </si>
  <si>
    <t> 20241200386413</t>
  </si>
  <si>
    <t> 20241200351643</t>
  </si>
  <si>
    <t> 20241200342723</t>
  </si>
  <si>
    <t> 20241200328353</t>
  </si>
  <si>
    <t> 20241200316713</t>
  </si>
  <si>
    <t> 20241200308243</t>
  </si>
  <si>
    <t> 20241200302513</t>
  </si>
  <si>
    <t> 20241200291713</t>
  </si>
  <si>
    <t> 20241200281723</t>
  </si>
  <si>
    <t> 20241200269073</t>
  </si>
  <si>
    <t> 20241200260243</t>
  </si>
  <si>
    <t> 20241200246603</t>
  </si>
  <si>
    <t> 20241200244343</t>
  </si>
  <si>
    <t> 20241200231533</t>
  </si>
  <si>
    <t> 20241200225663</t>
  </si>
  <si>
    <t> 20241200204373</t>
  </si>
  <si>
    <t> 20241200201153</t>
  </si>
  <si>
    <t> 20241200187003</t>
  </si>
  <si>
    <t> 20241200169403</t>
  </si>
  <si>
    <t> 20241200153033</t>
  </si>
  <si>
    <t> 20241200140853</t>
  </si>
  <si>
    <t> 20241200132663</t>
  </si>
  <si>
    <t> 20241200129363</t>
  </si>
  <si>
    <t> 20241200110903</t>
  </si>
  <si>
    <t> 20241200110843</t>
  </si>
  <si>
    <t>TOTAL</t>
  </si>
  <si>
    <t>FECHA</t>
  </si>
  <si>
    <t>RADICADO EN ORFEO</t>
  </si>
  <si>
    <t>Ejecutado Meta 3</t>
  </si>
  <si>
    <t>Programado Meta 3</t>
  </si>
  <si>
    <t>Gestión de la Comunicación Estratégica</t>
  </si>
  <si>
    <t xml:space="preserve">Es la sumatoria de las actividades ejecutadas en el plan de acción de </t>
  </si>
  <si>
    <t>Totaliza las actividades programadas</t>
  </si>
  <si>
    <t>Ejecutado Meta 4</t>
  </si>
  <si>
    <t>Programado Meta 4</t>
  </si>
  <si>
    <t>Ejecutado Meta 5</t>
  </si>
  <si>
    <t>Programado Meta 5</t>
  </si>
  <si>
    <t>Objetivos Estratégicos</t>
  </si>
  <si>
    <t>Perspectivas</t>
  </si>
  <si>
    <t>CIUDADANOS</t>
  </si>
  <si>
    <t>APRENDIZAJE</t>
  </si>
  <si>
    <t>RECURSOS</t>
  </si>
  <si>
    <t>En la perspectiva de ciudadanos se identifican los objetivos estratégicos que responden fundamentalmente a la siguiente pregunta: ¿Cómo hacer para satisfacer las necesidades y expectativas culturales, recreativas y deportivas de los ciudadanos, agentes y en general los grupos de interés del sector? Aquí se centra y radica la mayor importancia de la estrategia cultural y las apuestas de la Administración Distrital para garantizar las condiciones para el ejercicio efectivo, progresivo y sostenible de los derechos a la cultura, a la recreación y el deporte de los habitantes del Distrito Capital, y la recuperación socioeconómica y cultural, en total coherencia con lo promulgado en la misión y visión sectorial</t>
  </si>
  <si>
    <t>Estrategias</t>
  </si>
  <si>
    <t>En esta categoría se identifican los objetivos estratégicos que están relacionados directamente con los procesos clave del sector que son ejecutados por la SCRD y sus entidades adscritas y la vinculada, para el cumplimiento de la promesa de valor establecida en la misión y visión. Estos procesos clave requieren intervención actualización y articulación constante para mejorar su desempeño acorde a las nuevas exigencias y realidades del sector.</t>
  </si>
  <si>
    <t>*Cultura escrita y oralidad para la vida
*Formación artística, cultural y deportiva a lo largo de la vida
*Infraestructura cultural, recreativa y deportiva sostenible en territorios diversos
*Patrimonio Cultural, memorias e identidades vivas y diversas
*Cultura Ciudadana
*Arte, cultura, recreación y deporte en el espacio público
*Arte, cultura, recreación y deporte para la transformación y el bienestar social
*Comunicación, participación y movilización
*Circulación, goce y disfrute del arte, la cultura, el patrimonio, la recreación y el deporte</t>
  </si>
  <si>
    <t>*Fortalecimiento de los procesos de organización en el sector
*Fortalecimiento de las cualificaciones y el capital humano del sector
*Consolidación de la economía cultural y creativa y desarrollo de la cadena de valor de la recreación y el deporte
*Ampliación y actualización de las acciones de fomento para el sector</t>
  </si>
  <si>
    <t>*Gobernanza
*Planeación
*Gestión territorial
*Sinergia sectorial e intersectorial
*Comunicación pública
*Gestión del conocimiento
*Internacionalización</t>
  </si>
  <si>
    <t>Esta perspectiva está relacionada con el aprendizaje, la cualificación y el conocimiento generado en el personal y los agentes institucionales, responde a la pregunta: ¿Cómo podemos hacer para aprender y mejorar como Sector?, es en este rubro el sector con las entidades que lo componen, deben poner especial cuidado para obtener resultados a largo plazo, siendo el talento humano el centro de atención.</t>
  </si>
  <si>
    <t>*Innovación y cultura digital
*Talento Humano
*Transferencia de conocimiento institucional</t>
  </si>
  <si>
    <t>En esta perspectiva se identifican los objetivos estratégicos que están directamente relacionados con la gestión optima de todos los recursos financieros, tecnológicos y el fortalecimiento de la infraestructura física de las entidades del sector que permiten el desarrollo de los procesos y las otras perspectivas de manera eficiente y eficaz.</t>
  </si>
  <si>
    <t>*Modelos de gestión 
*Infraestructura y tecnologías de la información</t>
  </si>
  <si>
    <t>Peso Objetivo estrategico</t>
  </si>
  <si>
    <t>Perspectiva</t>
  </si>
  <si>
    <t>Objetivo Estrategico</t>
  </si>
  <si>
    <t>Estrategia</t>
  </si>
  <si>
    <t>Meta</t>
  </si>
  <si>
    <t>Nombre Indicador</t>
  </si>
  <si>
    <t>Objetivo</t>
  </si>
  <si>
    <t xml:space="preserve">Metodo de Recolección </t>
  </si>
  <si>
    <t>Tipo de Calculo</t>
  </si>
  <si>
    <t>No. de Estado</t>
  </si>
  <si>
    <t>Estado</t>
  </si>
  <si>
    <t>Clasificación</t>
  </si>
  <si>
    <t>Categoria</t>
  </si>
  <si>
    <t>Frecuencia de Medición</t>
  </si>
  <si>
    <t>Tipo de Anualización</t>
  </si>
  <si>
    <t>Formula</t>
  </si>
  <si>
    <t>INDICADOR</t>
  </si>
  <si>
    <t>PESO</t>
  </si>
  <si>
    <t>META EJECUTADA</t>
  </si>
  <si>
    <t>CUMPLIMIENTO SOBRE EL PESO DEL INDICADOR</t>
  </si>
  <si>
    <r>
      <rPr>
        <b/>
        <sz val="11"/>
        <color theme="1"/>
        <rFont val="Aptos Narrow"/>
        <family val="2"/>
        <scheme val="minor"/>
      </rPr>
      <t>PERSPECTIVA DE CIUDADANÍA: S</t>
    </r>
    <r>
      <rPr>
        <sz val="11"/>
        <color theme="1"/>
        <rFont val="Aptos Narrow"/>
        <family val="2"/>
        <scheme val="minor"/>
      </rPr>
      <t>e identifican los objetivos estratégicos que responden fundamentalmente a la mayor importancia de la estrategia cultural y las apuestas de la Administración Distrital, para garantizar las condiciones para el ejercicio efectivo, progresivo y sostenible de los derechos a la cultura, a la recreación y al deporte de los habitantes de la Bogotá-Región y la recuperación socioeconómica y cultural, en total coherencia con lo promulgado en la misión y visión institucional.</t>
    </r>
  </si>
  <si>
    <t xml:space="preserve">Objetivo Estratégico 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</si>
  <si>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Estrategia: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</si>
  <si>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Cumplir el 100% del plan de acción de los proyectos de inversión a cargo de las entidades de sector.</t>
  </si>
  <si>
    <t>Medir el nivel de ejecución de los planes de acción de los proyectos de inversión, a través de los informes generados por las dependencias, para la generación de bienes y servicios, que aporten a la garantía de los derechos culturales y recreo-deportivos.</t>
  </si>
  <si>
    <t>Informe (Reporte de registros administrativos)</t>
  </si>
  <si>
    <t>Simple</t>
  </si>
  <si>
    <t>Construcción</t>
  </si>
  <si>
    <t>Gestion -Plan Estratégico</t>
  </si>
  <si>
    <t>SEMESTRAL</t>
  </si>
  <si>
    <t>((PONDEMETA1*(METAE1/METAP1))/(PONDEMETA1))</t>
  </si>
  <si>
    <t>Proyecctos de inversión
Equipo 4 P</t>
  </si>
  <si>
    <t>Cumplir el 100% de los compromisos adquiridos en los planes de acción de las políticas.</t>
  </si>
  <si>
    <t>((PONDEMETA2*(PEPC+PEPL+PEPD+PEPE)/4))/(PONDEMETA2))</t>
  </si>
  <si>
    <r>
      <rPr>
        <b/>
        <sz val="11"/>
        <color theme="1"/>
        <rFont val="Aptos Narrow"/>
        <family val="2"/>
        <scheme val="minor"/>
      </rPr>
      <t xml:space="preserve">PERSPECTIVA DE PROCESOS: </t>
    </r>
    <r>
      <rPr>
        <sz val="11"/>
        <color theme="1"/>
        <rFont val="Aptos Narrow"/>
        <family val="2"/>
        <scheme val="minor"/>
      </rPr>
      <t xml:space="preserve">En esta perspectiva se identifican los objetivos estratégicos que están relacionados directamente con los procesos del Sistema de Gestión de la Calidad del sector, estratégicos, misionales, de apoyo y de evaluación; de su desempeño depende el logro de los intentos estratégicos establecidos en la misión y visión. </t>
    </r>
  </si>
  <si>
    <t>Objetivo Estratégico 2: Optimizar la gestión de la Secretaría Distrital de Cultura, Recreación y Deporte y de las entidades que conforman el sector, articulando e implementando procesos que den soluciones eficaces a las necesidades y expectativas de la ciudadanía.</t>
  </si>
  <si>
    <t>Estrategia: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</si>
  <si>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Cumplir con el 100% del plan de acción de la estrategia de comunicaciones sectorial</t>
  </si>
  <si>
    <t>((PONDEMETA3*(METAE3/METAP3))/(PONDEMETA3))</t>
  </si>
  <si>
    <t>Indicadores por proceso</t>
  </si>
  <si>
    <r>
      <rPr>
        <b/>
        <sz val="11"/>
        <color theme="1"/>
        <rFont val="Aptos Narrow"/>
        <family val="2"/>
        <scheme val="minor"/>
      </rPr>
      <t>PERSPECTIVA DE APRENDIZAJE Y CRECIMIENTO</t>
    </r>
    <r>
      <rPr>
        <sz val="11"/>
        <color theme="1"/>
        <rFont val="Aptos Narrow"/>
        <family val="2"/>
        <scheme val="minor"/>
      </rPr>
      <t>: Esta perspectiva está relacionada con la gestión del conocimiento para fortalecer el capital intelectual del sector y los actores culturales.</t>
    </r>
  </si>
  <si>
    <t>Objetivo Estratégico 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</si>
  <si>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Estrategia: Generación de hábitos, creencias, comportamientos en los servidores públicos, que apoyados en la tecnología y las comunicaciones contribuirán a cumplir la misionalidad y a mejorar el funcionamiento de la entidad.</t>
  </si>
  <si>
    <t>Cumplir con el 100% del plan de acción de la vigencia para el desarrollo, implementación y estabilidad de cultured_Bogotá.</t>
  </si>
  <si>
    <t>((PONDEMETA4*(METAE4/METAP4))/(PONDEMETA4))</t>
  </si>
  <si>
    <t>Catalina Sanchez y Stiven y Angela plan de acción</t>
  </si>
  <si>
    <t>Cumplir con el 100% del plan de acción de la vigencia para la formulación e implementación del Modelo de Aprendizaje Sectorial,.</t>
  </si>
  <si>
    <t>((PONDEMETA5*(METAE5/METAP5))/(PONDEMETA5))</t>
  </si>
  <si>
    <t>Paola Patiño</t>
  </si>
  <si>
    <r>
      <rPr>
        <b/>
        <sz val="11"/>
        <color theme="1"/>
        <rFont val="Aptos Narrow"/>
        <family val="2"/>
        <scheme val="minor"/>
      </rPr>
      <t xml:space="preserve">PERSPECTIVA FINANCIERA: </t>
    </r>
    <r>
      <rPr>
        <sz val="11"/>
        <color theme="1"/>
        <rFont val="Aptos Narrow"/>
        <family val="2"/>
        <scheme val="minor"/>
      </rPr>
      <t>Permite asignar adecuadamente y gestionar los presupuestos de la Secretaría Distrital de Cultura, Recreación y Deporte que garanticen la oferta de bienes y servicios de calidad para la satisfacción de necesidades y expectativas ciudadanas.</t>
    </r>
  </si>
  <si>
    <t>Objetivo Estratégico 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</si>
  <si>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 xml:space="preserve">Estrategia: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</si>
  <si>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Cumplir por lo menos el 95% del índice de eficiencia presupuestal para la vigencia.</t>
  </si>
  <si>
    <t>((PONDEMETA6*(METAE6/METAP6))/(PONDEMETA6))</t>
  </si>
  <si>
    <t>Financiera</t>
  </si>
  <si>
    <t>Gestionar por lo menos el 10% adicional del presupuesto asignado al inicio de la vigencia presupuestal.</t>
  </si>
  <si>
    <t>((PONDEMETA7*(METAE7/METAP7))/(PONDEMETA7))</t>
  </si>
  <si>
    <t>Objetivo estratégico</t>
  </si>
  <si>
    <t>Peso Objetivo Estratégico 2020-2022</t>
  </si>
  <si>
    <t>OES-01: Ampliar las oportunidades para el acceso, la práctica, la expresión, el disfrute, el conocimiento colectivo y la apropiación de las manifestaciones, los procesos y las experiencias artísticas, culturales, creativas, recreativas y deportivas de la ciudadanía de conformidad con sus necesidades.</t>
  </si>
  <si>
    <t>OES-02: Desarrollar y fortalecer las capacidades, competencias y cualificaciones disciplinares, organizativas, de gestión y sostenibilidad de los agentes culturales, recreativos y deportivos, promoviendo su desarrollo, articulación, formalización e innovación</t>
  </si>
  <si>
    <t>OES-03:  Fortalecer y desarrollar las condiciones de trabajo articulado, conjunto y complementario a nivel sectorial, intersectorial y público - privado, para diseñar y mejorar procesos e implementar estrategias, programas y proyectos que den soluciones eficaces a las necesidades culturales, patrimoniales, artísticas, creativas, recreativas y deportivas, y generen oportunidades para la ciudad.</t>
  </si>
  <si>
    <t>OES-04: Fortalecer y desarrollar las capacidades de las instituciones del sector, para comprender las necesidades de la ciudadanía y los agentes del sector cultural, recreativo y deportivo, adaptándose a las transformaciones de la sociedad e interactuando de manera asertiva para mejorar la toma de decisiones, formulando alternativas creativas e innovadoras.</t>
  </si>
  <si>
    <t>OES-05: Gerenciar de manera efectiva e innovadora los recursos disponibles para optimizar y asegurar el desempeño institucional y el cumplimiento de la misionalidad de las entidades del sector para la garantía de los derechos culturales, recreativos y deportivos.</t>
  </si>
  <si>
    <t>OES-01</t>
  </si>
  <si>
    <t>OES-02</t>
  </si>
  <si>
    <t>OES-03</t>
  </si>
  <si>
    <t>OES-04</t>
  </si>
  <si>
    <t>OES-05</t>
  </si>
  <si>
    <t>Resultado OES</t>
  </si>
  <si>
    <t>Peso OES</t>
  </si>
  <si>
    <t>Objetivo Estratégico</t>
  </si>
  <si>
    <t>Peso Objetivo Estratégico 2023-2024</t>
  </si>
  <si>
    <t>Peso OE</t>
  </si>
  <si>
    <t>OE1</t>
  </si>
  <si>
    <t>OE2</t>
  </si>
  <si>
    <t>OE3</t>
  </si>
  <si>
    <t>OE4</t>
  </si>
  <si>
    <t>Resultado OE</t>
  </si>
  <si>
    <t>VIGENCIA</t>
  </si>
  <si>
    <t>PROMEDIO</t>
  </si>
  <si>
    <t>Resultado Objetivo Estrategico</t>
  </si>
  <si>
    <t>RESULTADO OBJETIVO ESTRATEGICO</t>
  </si>
  <si>
    <t>PESO OBJETIVO ESTRATEGICO</t>
  </si>
  <si>
    <t>Cant. Productos con meta en 2024</t>
  </si>
  <si>
    <t>AVANCE Y SEGUIMIENTO</t>
  </si>
  <si>
    <t>% De Cumplimiento</t>
  </si>
  <si>
    <t>Producto esperado</t>
  </si>
  <si>
    <t>Cant. Productos a cargo</t>
  </si>
  <si>
    <t>Nombre Política Pública</t>
  </si>
  <si>
    <t xml:space="preserve">
Entidad</t>
  </si>
  <si>
    <t>Meta 2024</t>
  </si>
  <si>
    <t>1er Trimestre 2024</t>
  </si>
  <si>
    <t>2o Trimestre 2024</t>
  </si>
  <si>
    <t>3er Trimestre 2024</t>
  </si>
  <si>
    <t>4o Trimestre 2024</t>
  </si>
  <si>
    <t>Avance Acumulado 2024</t>
  </si>
  <si>
    <t>% Cumplimiento</t>
  </si>
  <si>
    <t>% Cumplimiento Ajustado</t>
  </si>
  <si>
    <t>Observaciones</t>
  </si>
  <si>
    <t>PRIMERA INFANCIA, INFANCIA Y ADOLESCENCIA</t>
  </si>
  <si>
    <t>2.1.3. Experiencias artísticas que favorecen el reconocimiento de las diversidades étnicas e identitarias en la primera infancia.</t>
  </si>
  <si>
    <t>PP Primera infancia, Infancia y Adolescencia</t>
  </si>
  <si>
    <t xml:space="preserve">2.1.5.   Estrategias  de apoyo a iniciativas artísticas, culturales y patrimoniales que promuevan la participación cultural incidente de la primera infancia, la infancia y la adolescencia con un enfoque intercultural </t>
  </si>
  <si>
    <t xml:space="preserve">2.2.2.Módulo en la encuesta de indicadores y políticas públicas del Observatorio de Gestión del Conocimiento Cultural que de cuenta de la percepción de la ciudadanía en temas de cultura ciudadana referente a población de infancia y adolescencia.  </t>
  </si>
  <si>
    <t>Bienal</t>
  </si>
  <si>
    <t>2.2.3.  Programa de formación y apreciación musical para niñas, niños y adolescentes de IED que se encuentren en la modalidades básica primaria, básica secundaria y media en los centros filarmónicos locales (incluyendo la ruralidad)</t>
  </si>
  <si>
    <t>2.2.4. Programa de formación y apreciación musical para niñas, niños y adolescentes no escolarizados  en los centros filarmónicos locales (incluyendo la ruralidad)</t>
  </si>
  <si>
    <t xml:space="preserve">2.2.5 Jornadas lúdico recreativas y deportivas dirigidas a las niñas, niños y adolescentes  en los escenarios deportivos y recreativos en Bogotá. </t>
  </si>
  <si>
    <t>2.2.6. Oferta artística y cultural dirigida a  niñas, niños y adolescentes de todos los territorios de Bogotá, para el disfrute y goce de la cultura, el arte y patrimonio.</t>
  </si>
  <si>
    <t>2.2.7. Procesos de formación para el fortalecimiento del desarrollo integral de capacidades a niñas, niños y adolescentes con énfasis en arte,  cultura y patrimonio</t>
  </si>
  <si>
    <t>2.2.8. Experiencias artísticas creadas e implementadas para el disfrute y apropiación de las artes en la primera infancia.</t>
  </si>
  <si>
    <t xml:space="preserve">2.2.9 Contenidos didácticos digitales para el fortalecimiento de  la interacción entre familias, personas mayores y otras poblaciones  con la primera infancia 							</t>
  </si>
  <si>
    <t>2.2.10 Oferta artística y cultural creada y dirigida específicamente a personas gestantes, niñas y niños de primera infancia de los territorios de Bogotá.</t>
  </si>
  <si>
    <t>2.2.12.Formación, apropiación y divulgación del patrimonio cultural implementadas, para el reconocimiento de los intereses, prácticas y comprensiones de los niños, niñas y adolescentes sobre sus territorios y formas de vida.</t>
  </si>
  <si>
    <t>2.2.13. Promoción de la lectura en torno al informe de la Comisión de la Verdad dirigido a primera infancia, infancia, adolescencia, cuidadores, cuidadoras, mediadores y mediadoras</t>
  </si>
  <si>
    <t>producto finalizado</t>
  </si>
  <si>
    <t xml:space="preserve">2.2.15.Módulo en la encuesta de prácticas artísticas y culturales y la encuesta de lectura, escritura y oralidad, que de cuenta de la percepción de la ciudadanía en la garantía de derechos culturales referente a la primera infancia, infancia y adolescencia. </t>
  </si>
  <si>
    <t>3.2.1.Coro conformado por niñas, niños y adolescentes, hijas e hijos de familias firmantes del acuerdo de paz residentes en Bogotá</t>
  </si>
  <si>
    <t>3.3.3. Estrategia de formación de niñas, niños y adolescentes en disciplinas deportivas priorizadas, en el marco de la Jornada Escolar</t>
  </si>
  <si>
    <t>POLITICA PUBLICA DE MUJER Y EQUIDAD DE GENERO</t>
  </si>
  <si>
    <t>3.1.10 Estrategias desde los programas Nidos y Crea, orientadas a la atención de mujeres víctimas de violencias de género y niñas y niños en Casas Refugio.</t>
  </si>
  <si>
    <t>PPMyEG</t>
  </si>
  <si>
    <t xml:space="preserve">Idartes
</t>
  </si>
  <si>
    <t>8.1.1  Estímulos otorgados a las mujeres en sus diferencias y diversidad, que busquen una transformación cultural, promoción de sus derechos y reducción de brechas que las excluye, limita y discrimina</t>
  </si>
  <si>
    <t xml:space="preserve">SCRD
</t>
  </si>
  <si>
    <t xml:space="preserve">8.1.2  Procesos de formación artística para las mujeres en sus diferencias y diversidad con propuestas artísticas y culturales que adelanta el IDARTES. </t>
  </si>
  <si>
    <t xml:space="preserve">8.1.3 Procesos de circulación artística para las mujeres en sus diferencias y diversidad con propuestas artísticas y culturales que adelanta el IDARTES. </t>
  </si>
  <si>
    <t xml:space="preserve">8.1.4  Procesos de creación artística para las mujeres en sus diferencias y diversidad con propuestas artísticas y culturales que adelanta el IDARTES. </t>
  </si>
  <si>
    <t xml:space="preserve">8.1.5 Procesos de apropiación  artística para las mujeres en sus diferencias y diversidad con propuestas artísticas y culturales que adelanta el IDARTES. </t>
  </si>
  <si>
    <t xml:space="preserve">8.1.6  Artistas formadoras vinculadas a los proyectos de formación musical de la Orquesta Filarmónica de Bogotá </t>
  </si>
  <si>
    <t xml:space="preserve">OFB
</t>
  </si>
  <si>
    <t>8.1.7 Niñas, adolescentes y mujeres atendidas en el marco de los proyectos de formación musical de la Orquesta Filarmónica de Bogotá</t>
  </si>
  <si>
    <t>8.1.8 Programas de promoción de lectura, escritura y oralidad a las mujeres en sus diferencias y diversidad usuarias. (Bibliored)</t>
  </si>
  <si>
    <t>8.1.9 Estímulos para las mujeres en sus diferencias y diversidad, que busquen una transformación cultural, promoción de sus derechos y reducción de brechas que las excluye, limita y discrimina.</t>
  </si>
  <si>
    <t xml:space="preserve">FUGA
</t>
  </si>
  <si>
    <t>8.1.10 Programas artísticos y culturales enfocados a las mujeres en sus diferencias y diversidad</t>
  </si>
  <si>
    <t>8.1.11 Procesos de formación en emprendimiento de la economía cultural y creativa</t>
  </si>
  <si>
    <t xml:space="preserve">8.1.12 Beca de visibilización de los saberes y prácticas de mujeres portadoras del Patrimonio Cultural Inmaterial </t>
  </si>
  <si>
    <t xml:space="preserve">IDPC
</t>
  </si>
  <si>
    <t>8.1.13 Iniciativas de memoria y patrimonio con enfoque de mujer y  género apoyadas en el marco de la estrategia de territorialización del Museo de Bogotá</t>
  </si>
  <si>
    <t>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t>
  </si>
  <si>
    <t xml:space="preserve">IDRD
</t>
  </si>
  <si>
    <t>8.1.15 Fortalecimiento a los grupos y colectivos de mujeres a través de la participación en las jornadas de capacitación de formación deportiva, que incorpore los enfoques de género, derechos de las mujeres y nuevas masculinidades.</t>
  </si>
  <si>
    <t>8.1.16 Participación de mujeres en el registro de Bogotá en las etapas de tecnificación y rendimiento del sector deportivo convencional y paralímpico.</t>
  </si>
  <si>
    <t>10.1.1 Estrategia de cultura ciudadana para la prevención de violencia de género, la promoción de masculinidades cuidadoras y eliminación del machismo.</t>
  </si>
  <si>
    <t xml:space="preserve">10.1.1 Protocolo para estrategias de transformación cultural dirigidas a promover cambios voluntarios para una ciudad incluyente, equitativa y libre de machismo y de violencias de género. </t>
  </si>
  <si>
    <t>Producto culminado en 2023</t>
  </si>
  <si>
    <t>11.1.1 Actividades y/o espacios de participación colaborativa para la generación, y apropiación de hábitos de cuidado y protección de la mujer en espacio público en el centro de la ciudad.</t>
  </si>
  <si>
    <t>PIAA NARP</t>
  </si>
  <si>
    <t>2.5.24 Desarrollar estrategias de comunicación que visibilicen la cultura Afro, sus prácticas ancestrales, sus territorios y que permitan el fortalecimiento de las organizaciones, agrupaciones y personas Negras Afrocolombianas que pertenezcan al sector cultural y artístico.</t>
  </si>
  <si>
    <t>Negro Afrocolombiana</t>
  </si>
  <si>
    <t>2.4.24 Desarrollar cuatro (4) conversatorios o espacios de diálogo intercultural durante el cuatrienio donde artistas, intelectuales y sabedores de las comunidades negras afrocolombianas presenten su punto de vista en torno a los prejuicios raciales, racismos, barreras y actitudes que prevalecen en la vida cotidiana en la ciudad y que evitan que se fomente la integración y convivencia entre culturas.</t>
  </si>
  <si>
    <t>1.7.24 Abrir cupos en procesos de formación para el emprendimiento en la economía cultural y creativa en una línea de orden étnico con el propósito de mejorar habilidades blandas y sofisticación de productos. Este proceso de formación incluirá un modelo de formación específica que tenga en cuenta las necesidades de las Comunidades Negras Afrocolombianas</t>
  </si>
  <si>
    <t>2.7.24 Garantizar la inclusión de un espacio en la plataforma tecnológica de la FUGA que facilite la circulación y consumo de los bienes, contenidos y servicios ofertados por los actores culturales y creativos del centro. Se incluirá un espacio especifico destinado a la oferta de los bienes, servicios y manifestaciones de Comunidades Negras Afrocolombianas enlazado con las plataformas propias de las organizaciones y agentes culturales y artísticos de esta comunidad que desarrollan su actividad en el centro.</t>
  </si>
  <si>
    <t>2.10.24 En el marco de la programación artística y cultural realizada en cada vigencia por la Fundación Gilberto Alzate Avendaño, se realizarán programas artísticos y culturales enfocados a la comunidad negra afrocolombiana del centro. Este apoyo en particular se concentra en poner a disposición de la comunidad los espacios artísticos de la FUGA y su capacidad logística y de producción.</t>
  </si>
  <si>
    <t>2.2.24 Desarrollar 2 becas por año en cada convocatoria anual para un total de 8 becas en el cuatrienio dentro del Programa Distrital de Estímulos - IDARTES con enfoque diferencial étnico para comunidades negras afrocolombianas, a través de la cual se seleccionen las iniciativas - acciones afirmativas que desde el arte visibilizan la riqueza de las prácticas artísticas de esta comunidad desde las distintas áreas y dimensiones artísticas.</t>
  </si>
  <si>
    <t>Idartes</t>
  </si>
  <si>
    <t>2.8.24 Realizar 8 veces (1 por semestre) el préstamo del Escenario Móvil y 8 veces (2 al año) del Teatro Jorge Eliecer Gaitán a los artistas de las comunidades negras afrocolombianas, incluyendo el equipo técnico encargado de su manejo, siempre y cuando se realice la solicitud con tiempo suficiente (mínimo 6 meses antes de realizar el evento) y se encuentre disponible el escenario en las fechas y horarios requeridos. NOTA: Se propone de manera alternativa el acceso a canales virtuales y digitales con los que cuenta el Instituto. Estos valores son en especie de acuerdo con los valores de la resolución de uso de los equipamientos. Se ofrece también la posibilidad de solicitar Teatro al Aire Libre La Media Torta, Teatro El Parque, Sala Gaitán, Espacios alternos del Planetario Distrital y Teatro El Ensueño, a las comunidades negras afrocolombianas de acuerdo a disponibilidad y en concertación con la subcomisión de cultura de la Consultiva Distrital de comunidades negras afrocolombiana</t>
  </si>
  <si>
    <t>2.14 Desarrollar 8 laboratorios de formación en diferentes áreas artísticas con enfoque diferencial étnico negro afrocolombiano, implementados a través de la línea Converge del Programa CREA durante el cuatrienio.</t>
  </si>
  <si>
    <t>4.2.24 Inclusión de niños y niñas pertenecientes a las comunidades negras afrocolombianas que residen en el Distrito Capital, a las experiencias artísticas que desarrolla el programa NIDOS del IDARTES</t>
  </si>
  <si>
    <t>4.3.24 Generar una oferta artística a través de Programación Convergente, en la que puedan participar los artistas pertenecientes a la población Negra Afrodescendiente que permita enriquecer los espacios de programación con enfoque diferencial étnico (afro) en escenarios y espacios a nivel local y distrital.</t>
  </si>
  <si>
    <t>2.3.24 Desarrollar cuatro (4) conversatorios o espacios de diálogo intercultural durante el cuatrienio donde artistas, intelectuales y sabedores de las comunidades Negras Afrocolombianas presenten su punto de vista en torno a los prejuicios raciales, racismos, barreras y actitudes que prevalecen en la vida cotidiana en la ciudad y que evitan que se fomente la integración y convivencia entre culturas.</t>
  </si>
  <si>
    <t>2.6.24 Establecer estímulos para el pueblo Afro en el marco de la beca de grupos étnicos</t>
  </si>
  <si>
    <t>2.13 30 cupos en el diplomado virtual de "formación en patrimonio" para la vida para el pueblo afro</t>
  </si>
  <si>
    <t>Sin meta 2024</t>
  </si>
  <si>
    <t>3.1.24 Una exposición temporal en el Museo de Bogotá que integre dimensiones patrimoniales y de memoria histórica, ancestral y cultural en la ciudad, donde converja la memoria étnica-racial de la comunidad negra y afrocolombiana.</t>
  </si>
  <si>
    <t>2.15 Un recorrido participativo construido con la comunidad sobre patrimonio material e inmaterial de comunidades negras y afrocolombianas ubicadas en Bogotá</t>
  </si>
  <si>
    <t>2.16 Identificar las manifestaciones de PCI de las comunidades negras y afrocolombianas a través del levantamiento de mapas y fichas de registros de PCI de la comunidad afro, en perspectiva de pervivencia cultural.</t>
  </si>
  <si>
    <t>2.9.24 Garantizar el préstamo de escenarios deportivos y recreo deportivos del Sistema Distrital de Parques en las 19 localidades según equipamiento existente en cada una de ellas para las comunidades negras afrocolombianas</t>
  </si>
  <si>
    <t>2.11.24 Garantizar una escuela de formación deportiva para los niños, niñas, adolescentes y jóvenes de las comunidades negras afrocolombianas del Distrito Capital, que permita desde su cosmovisión cultural y pedagogías propias, el empoderamiento de esta comunidad para la construcción de ciudad</t>
  </si>
  <si>
    <t>2.17 Disponer de 80 cupos en procesos de formación deportiva para niños, niñas y adolescentes</t>
  </si>
  <si>
    <t>2.18 Garantizar el préstamo de escenarios deportivos y recreo deportivos del Sistema Distrital de Parques en las 19 localidades según equipamiento existente en cada una de ellas para las comunidades negras afrocolombianas. Se garantizará el préstamo del escenario deportivo a las comunidades negras afrocolombianas para la ejecución del torneo del Olaya en concertación con la subcomisión de cultura de la Consultiva Distrital de comunidades negras</t>
  </si>
  <si>
    <t>2.1.24 La Orquesta Filarmónica de Bogotá, se vinculará a la conmemoración del día de la Afrocolombianidad, con un concierto cuyos arreglos y dirección se concertarán con compositores de las comunidades negras afrocolombianas, los cuales, incluirán temas del repertorio de la población que serán interpretados por una de las agrupaciones de la OFB conjuntamente con una agrupación representativa de las comunidades negras afrocolombianas de reconocida trayectoria.</t>
  </si>
  <si>
    <t>4.4.24 Garantizar la participación y el ingreso prioritario de niñas, niños, adolescentes y jóvenes de las comunidades negras afrocolombianas a los procesos de formación impartidos por la OFB en los Centros Filarmónicos Escolares y Locales, posibilitando el empoderamiento del enfoque diferencial étnico de las comunidades negras afrocolombianas desde la pluralidad y calidad</t>
  </si>
  <si>
    <t>8.6.24 Realización de convocatorias dirigidas a las comunidades Negras Afrocolombianas en las distintas localidades del Distrito Capital, en el marco del enfoque diferencial de mujer y género.</t>
  </si>
  <si>
    <t>5.1.24 Garantizar la participación y el reconocimiento en la formulación de la Política Pública Distrital de lectura, escritura y bibliotecas y espacios étnicos culturales de circulación del libro.</t>
  </si>
  <si>
    <t>5.2.24 Promover e implementar un (1) evento anual de valoración social del libro, la lectura y la escritura, enalteciendo la cultura de la comunidad negra afrocolombiana en el marco de la semana de la Afrocolombianidad.</t>
  </si>
  <si>
    <t>2.19 Propiciar un encuentro con la subcomisión de cultura de la consultiva distrital con el fin de revisar el proceso de participación relacionado con el decreto 480/18.</t>
  </si>
  <si>
    <t>2.16 Desarrollar estrategias de comunicación que garanticen la visualización de los contenidos con componente palenquero para la concreción y cubrimiento de todas las actividades recreo deportivas y culturales de la comunidad palenquera durante el cuatrienio. (Se realiza observación de la modificación de las acciones).</t>
  </si>
  <si>
    <t>Palenquera</t>
  </si>
  <si>
    <t>CANAL CAPITAL</t>
  </si>
  <si>
    <t>2.7.24 En el marco de la programación artística y cultural realizada en cada vigencia por la Fundación Gilberto Álzate Avendaño, se realizarán programas artísticos y culturales enfocados a grupos étnicos del centro. Este apoyo en particular se concentra en poner a disposición de la comunidad los espacios artísticos de la FUGA y su capacidad logística y de producción.</t>
  </si>
  <si>
    <t>2.8.24 Durante cada vigencia, y en el marco del Portafolio Distrital de Estímulos, la Fundación Gilberto Álzate Avendaño FUGA lanzará una convocatoria específica con enfoque poblacional para fomentar las expresiones artísticas y culturales de los grupos étnicos, con una línea por cada grupo étnico</t>
  </si>
  <si>
    <t>2.9.24 La comunidad Palenquera podrá participar en el proceso de construcción colectiva del proyecto Bronx Distrito Creativo, donde eventualmente pueden tener cabida expresiones de su cultura que se materialicen en la economía cultural y creativa, tales como la artesanía, las artes y los oficios</t>
  </si>
  <si>
    <t>2.10.24 Abrir cupos en procesos de formación para el emprendimiento en la economía cultural y creativa en una línea de orden étnico con el propósito de mejorar habilidades blandas y sofisticación de productos</t>
  </si>
  <si>
    <t>2.11.24 Generar espacios en la plataforma tecnológica de la FUGA que facilite la circulación y consumo de los bienes, contenidos y servicios ofertados por los actores culturales y creativos del centro pertenecientes a los grupos étnicos.</t>
  </si>
  <si>
    <t>2.1.24 Apoyar anualmente técnica y financieramente una iniciativa o proceso artístico concertado con la comunidad palenquera</t>
  </si>
  <si>
    <t>2.2.24 Implementar y fortalecer proceso de formación en prácticas artísticas integrales en el marco de laboratorio Converge que beneficien a la comunidad palenquera durante el cuatrienio</t>
  </si>
  <si>
    <t>2.6.24 Participar en el desarrollo de la estrategia Bogotá 24 horas (virtual o presencial), donde la comunidad palenquera pueda mostrar su potencial en creación y circulación artística presentando una de sus prácticas artísticas.</t>
  </si>
  <si>
    <t>2.3.24 40 cupos en el diplomado virtual de "formación en patrimonio" para la vida para las comunidad palenquera</t>
  </si>
  <si>
    <t>2.4.24 Pervivencia cultural en perspectiva de la identificación de manifestaciones de Patrimonio Cultural Inmaterial</t>
  </si>
  <si>
    <t>2.5.24 Establecer estímulos para las comunidades palenqueras en el marco de la beca de grupos étnicos</t>
  </si>
  <si>
    <t>2.12.24 Apoyar actividades deportivas de palanqueros que vienen formando a la ciudadanía bogotana y vinculaciones en actividades recreativas y lúdicas del distrito según la estrategia palanquera de formación de vida saludable con intercambio cultural.</t>
  </si>
  <si>
    <t>2.13 Realización de un concierto anual, conmemorativo del día del Pueblo Palenquero, concertado con las Organizaciones representativas del Pueblo Palenquero</t>
  </si>
  <si>
    <t>2.14 Ingreso prioritario de las niñas, niños y adolescentes del Pueblo Palenquero a los procesos de formación impartidos por la OFB, en los Centros Filarmónicos Escolares y Locales.</t>
  </si>
  <si>
    <t>No se puede medir</t>
  </si>
  <si>
    <t>2.15 Fortalecer técnica y financieramente los procesos artísticos culturales palenqueros en concertación con el Kuagro Mona Ri Palenque durante el cuatrenio</t>
  </si>
  <si>
    <t>POLÍTICA PÙBLICA de la Población Negra, Afrocolombiana y Palenquera</t>
  </si>
  <si>
    <t>3.1.21 Estrategia con enfoque diferencial étnico negro afrocolombiano que garantice espacios de pervivencia y el acervo cultural para niños, niñas, adolescentes, jovenes y adultos mayores de la comunidad negra, afrocolombiana concertados con la instancia de representación legal del Distrito Capital</t>
  </si>
  <si>
    <t>3.1.22 Escuelas de formación deportiva con enfoque diferencial étnico afrocolombiano, para los niños, niñas y adolescentes de la comunidad negra, afrocolombiana con presupuesto propio como una alternativa de paz y conviencia en la ciudad, concertado con la instancia de representación legal en el Distrito Capital.</t>
  </si>
  <si>
    <t>3.1.23 Estrategia cultural de visibilización con enfoque diferencial étnico negro afrocolombiano para la prevención del racismo y todas las formas discriminación hacia la comunidad negra en el Distrito Capital concertada con la instancia de representación legal en el Distrito Capital.</t>
  </si>
  <si>
    <t>3.1.24 Estrategia de caracterización con enfoque diferencial étnico negro afrocolombiano, para el fortalecimiento de las diversas modalidades de organización artística y cultural de las comunidades negras afrocolombianas en Bogotá en concertación con la instancia de representación legal en el Distrito Capital.</t>
  </si>
  <si>
    <t>3.1.25 Conmemoración del mes de la Afrocolombianidad en todo el territorio del Distrito Capital, de conformidad con la normatividad vigente, con presupuesto propio según vigencia fiscal, en concertación con la instancia de representación legal en el Distrito Capital.</t>
  </si>
  <si>
    <t>3.1.26 Estrategias de formación artística con enfoque diferencial étnico negro afrocolombiano dirigida para las comunidades negras afrocolombianas residentes en la ciudad concertadas con la instancia de representación legal del Distrito Capital.</t>
  </si>
  <si>
    <t>3.1.27 Proceso con enfoque diferencial étnico afrocolombiano de formación y desarrollo en redes colaborativas para las prácticas y expresiones artísticas de las comunidades negras y afrocolombianas residentes en Bogotá, en concertación con la instancia de representación legal del Distrito Capital</t>
  </si>
  <si>
    <t>3.1.28 Mecanismos de fomento con enfoque diferencial étnico negro afrocolombiano para la salvaguardia, activacion, fortalecimiento y divulgacion del patrimonio cultural del pueblo negro afrocolombiano residente en la ciudad en concertación con la instancia de representación legal en el Distrito Capital.</t>
  </si>
  <si>
    <t>3.1.29 Estrategia de fomento con enfoque diferencial étnico negro afrocolombiano para fortalecer los procesos desarrollados por los agentes, agrupaciones, colectivos, sabedores y organizaciones artísticas de las comunidades negras y afrocolombianas, concertada con la instancia de representación legal del Distrito Capital.</t>
  </si>
  <si>
    <t>3.1.30 Estrategia de visibilización con enfoque diferencial étnico negro afrocolombiano de las prácticas del arte, la cultura y el patrimonio inmaterial de las comunidades negras afrocolombianas de Bogotá, concertado con la instancia de representación legal en el Distrito Capital.</t>
  </si>
  <si>
    <t>3.1.31 Sala permanente con enfoque diferencial negro afrocolombiano para exposiciones sobre memoria,cultura, investigación, historia y artes de las comunidades negras afrocolombianas en la sede del museo de Bogotá, en concertación con la instancia de representación legal en Distrito Capital</t>
  </si>
  <si>
    <t>3.1.32 Estrategia para el fortalecimiento de juegos tradicionales de la comunidad negra afrocolombiana en el Distrito Capital, en torno a sus usos y costumbres, en concertación con la instancia de representación legal del Distrito Capital.</t>
  </si>
  <si>
    <t>3.1.33 Estrategia de fortalecimiento con enfoque diferencial negro, afrocolombiano de la Muestra Audiovisual Afro de Bogotá que genere procesos de creación, apropiación y divulgación de obras audiovisuales y cinematográficas propias afrodescendientes, en concertación con el espacio de representación del Distrito Capital.</t>
  </si>
  <si>
    <t>3.1.34 Estrategia con enfoque diferencial negro, afrocolombiano para la realización de la Muestra Afro que genere procesos de creación, producción, apropiación y divulgación de obras audiovisuales y cinematográficos propios, en concertación con el espacio de representación del Distrito Capital.</t>
  </si>
  <si>
    <t>3.1.35 Mecanismos de fomento con enfoque diferencial étnico negro afrocolombiano para la salvaguardia,fortalecimiento, proteccion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t>
  </si>
  <si>
    <t>3.1.36 Estrategia para el fortalecimiento de la oralitura negra afrocolombiana en la Oraloteca Distrital, con enfoque diferencial étnico negro afrocolombiano en comunicación con la instancia de representación legal en el Distrito Capital.</t>
  </si>
  <si>
    <t>3.1.37 Estrategia de fomento para la investigación e intercambio artistico y cultural con otros países, en concertación e implementación con la instancia de representación legal en el Distrito Capital.</t>
  </si>
  <si>
    <t>3.1.38 Caracterización de la infraestructura actual y de nuevas necesidades de infraestructura para la circulación y promoción de las expresiones culturales del pueblo negro afrocolombiano, en concertación con la instancia de representación legal en el Distrito Capital.</t>
  </si>
  <si>
    <t>3.1.39 Orquesta filarmonica juvenil constituida y conformada por musicos pertenecientes a la comunidad negra afrocolombiana con el tamaño que indique un estudio previo y teniendo en cuenta la disponibilidad de recursos presupuestales con los que cuente la OFB para la difusión de la musica clasica y musica negra afrocolombiana, en concertación con la instancia legal de representacion en el Distrito Capital.</t>
  </si>
  <si>
    <t>5.1.4. Procesos en prácticas artísticas fomentadas a la comunidad palenquera residente en Bogotá.</t>
  </si>
  <si>
    <t>5.1.5. Estrategia de fortalecimiento de las expresiones artísticas o culturales del pueblo palenquero, concertado con el Kuagro Mona Ri Palenge</t>
  </si>
  <si>
    <t>5.1.6. Estrategia de fomento para el fortalecimiento de las expresiones artisiticas y las manifestaciones culturales del pueblo Palenquero.</t>
  </si>
  <si>
    <t>5.1.7. Concierto anual Palenquero, concertado y realizado con la organización representativa del pueblo palenquero (Kuagro Moná ri Palenge).</t>
  </si>
  <si>
    <t>5.1.8. Proceso de formación en practica artistica palenquera, digirida a beneficiarios de los diferentes grupos etarios o ciclos vitales. .</t>
  </si>
  <si>
    <t>5.1.9. Proceso de salvaguardia de manifestaciones del patrimonio cultural inmaterial del pueblo palenquero en Bogota, haciendo especial énfasis en las manifestaciones que integran el Espacio Cultural del Palenque de San Basilio (lengua palenquera, tradición oral, ritualidad de la muerte, organización social, medicina tradicional y musicalidad) declarado por la Unesco como Obra Maestra del Patrimonio Oral e inmaterial de la Humanidad.</t>
  </si>
  <si>
    <t>5.1.10.Estrategia de visibilización de las prácticas culturales de la comunidad palenquera de Bogotá, concertado con el Kuagro Mona Ri Palenge</t>
  </si>
  <si>
    <t>5.1.11.Procesos de formación y/o participación en mercados y/o ferias de emprendimientos para el fortalecimiento de la economía cultural y creativa de la comunidad Palenquera en las localidades del Centro de Bogotá.</t>
  </si>
  <si>
    <t>5.1.12. Estrategia para el fortalecimiento recreativo y/o deportivo del pueblo palenquero en el Distrito Capital en torno a sus usos y costumbres.</t>
  </si>
  <si>
    <t>5.1.13. Prestamo de parques o escenarios a partir de solicitudes que recibe el IDRD (Instituto disrital de recreación y deporte) por parte del pueblo palenquero concertado por el Kuagro Mona Ri Palenge</t>
  </si>
  <si>
    <t>5.1.14. Mecanismos de fomento orientados a fortalecer los procesos de investigación Salvaguardia, Activación o divulgación del patrimonio cultural del Pueblo palenquera en Bogotá</t>
  </si>
  <si>
    <t>5.1.15. Ingreso prioritario de las niñas, niños y adolescentes del Pueblo Palenquero a los procesos de formación impartidos por la OFB, en los Centros Filarmónicos Escolares y Locales.</t>
  </si>
  <si>
    <t>5.1.17 Acciones conmemorativas, de activación y divulgación, del patrimonio cultural palenquero en la plaza Benkos Biohó formalizada mediante la resolución 016 de 2015 en concertación y participación de la comunidad palenquera a través de su instancia de representación legal, Kuagro Mona ri palenque Andi Bakatá.</t>
  </si>
  <si>
    <t>PIAA RAIZAL</t>
  </si>
  <si>
    <t>1.1.00 Desarrollar estrategias de comunicación que visibilicen la cultura Raizal, sus prácticas culturales y productos artísticos</t>
  </si>
  <si>
    <t>Raizal</t>
  </si>
  <si>
    <t>2.1.00 En el marco de la programación artística y cultural realizada en cada vigencia por la Fundación Gilberto Álzate Avendaño, se realizarán programas artísticos y culturales enfocados a grupos étnicos del centro. Este apoyo en particular se concentra en poner a disposición de la comunidad los espacios artísticos de la FUGA y su capacidad logística y de producción.</t>
  </si>
  <si>
    <t>3.1.00 Otorgar estímulos específicos artísticos y culturales a la comunidad Raizal en el marco del programa de estímulos de la FUGA</t>
  </si>
  <si>
    <t>4.1.00 Desarrollar una herramienta tecnológica que facilite la circulación y consumo de los bienes, contenidos y servicios ofertados por los actores culturales y creativos del centro, con la creación de un espacio específico en la plataforma para la circulación de los productos artísticos y culturales de los grupos étnicos, poblacionales y sociales.</t>
  </si>
  <si>
    <t>5.1.00 Implementar y fortalecer proceso de formación en práctica artística integral en el marco de laboratorio Converge que beneficien a la población raizal durante el cuatrienio y que se realice de manera previa a la Semana Raizal</t>
  </si>
  <si>
    <t>6.1.00 Realizar el préstamo de escenario adecuado y acorde al aforo de evento a realizar en el marco de la Semana Raizal incluyendo el equipo técnico encargado de su manejo, siempre y cuando se realice la solicitud con tiempo suficiente (mínimo 6 meses antes de realizar el evento) y se encuentre disponible el escenario en las fechas y horarios requeridos.</t>
  </si>
  <si>
    <t>7.1.00 Fomentar las iniciativas - procesos artísticos asociados a la dimensión de creación y formación artística que circularan en la Semana Raizal en articulación con la única figura organizativa reconocida a nivel distrital</t>
  </si>
  <si>
    <t>8.1.00 Desarrollar cuatro (4) conversatorios o espacios de diálogo intercultural durante el cuatrienio donde artistas, intelectuales y sabedores de la población raizal presenten su punto de vista en torno a los prejuicios raciales, racismos, barreras y actitudes que prevalecen en la vida cotidiana en la ciudad y que evitan que se fomente la integración y convivencia entre culturas.</t>
  </si>
  <si>
    <t>9.1.00 Realizar dos conversatorios sobre patrimonio cultural raizal</t>
  </si>
  <si>
    <t>10.1.00 Establecer estímulos para las comunidades raizales en el marco de la beca de grupos étnicos</t>
  </si>
  <si>
    <t>11.1.00 Teniendo en cuenta la contrapropuesta establecida por el IDPC se propone como producto 20 cupos del diplomado de Patrimonio Cultural.</t>
  </si>
  <si>
    <t>12.1.00 Desarrollar acciones de pervivencia cultural en la perspectiva de la identificación de manifestaciones de PCI</t>
  </si>
  <si>
    <t>13.1.00 Desarrollar acciones recreativas comunitarias que integren herramientas para la apropiación de los valores ciudadanos.</t>
  </si>
  <si>
    <t>14.1.00 Desarrollar actividades deportivas comunitarias que integren herramientas para la apropiación de los valores ciudadanos</t>
  </si>
  <si>
    <t>15.1.00 Se realizaran dos (2) conciertos cada año, con las agrupaciones que designe la OFB, precisando que sí es de interés de las Organizaciones representativas de la Comunidad Raizal, se incluirán temas musicales propios de la cultura raizal, para lo cual se adelantará un proceso de coordinación de los aspectos logísticos y artísticos con una anterioridad de cuatro (4) meses,</t>
  </si>
  <si>
    <t>16.1.00 Vinculación de niñas, niños y adolescentes raizales, a los Centros Filarmónicos establecidos por la OFB en 18 localidades de la ciudad.</t>
  </si>
  <si>
    <t>17.1.00 Apoyar técnica y financieramente la conmemoración de la Semana Raizal</t>
  </si>
  <si>
    <t>Política Pública del Pueblo Raizal en Bogotá</t>
  </si>
  <si>
    <t>1.1.13. Acciones de promoción y fortalecimiento de prácticas artísticas y/o culturales para la difusión y visibilización del pueblo Raizal, concertado con la instancia de representación Raizal de Bogotá o que haga sus veces.</t>
  </si>
  <si>
    <t>5.1.12. Procesos artisticos fomentados en la dimensión de la creación artística para la comunidad raizal residentes en Bogotá</t>
  </si>
  <si>
    <t>5.1.13. Estrategia de visibilización de las prácticas del arte, la cultura y el patrimonio inmaterial del pueblo Raizal de Bogotá, concertado con la instancia distrital del pueblo Raizal.</t>
  </si>
  <si>
    <t>5.1.14. Préstamo de parques y/o escenarios concertados a partir de las solicitudes que recibe el IDRD por el pueblo Raizal en el uso del tiempo libre</t>
  </si>
  <si>
    <t>5.1.15. Préstamos de escenarios y su respectivo equipo técnico para la realización de evento artístico informado a través de formato solicitud de uso temporal de Equipamientos Culturales</t>
  </si>
  <si>
    <t>5.1.16. Actividades para el fortalecimiento recreativo o deportivo del Pueblo Raizal reconocidO en el Distrito Capital, concertados de acuerdo a la misionalidad del IDRD y en torno a sus usos y costumbres de este grupo étnico.</t>
  </si>
  <si>
    <t>5.1.17. Anualmente apoyar técnica y financieramente la conmemoración de la Semana Raizal en Bogotá.</t>
  </si>
  <si>
    <t>5.1.18. Conversatorio o espacio de diálogo intercultural en torno a una temática de interés del pueblo Raizal vista desde su perspectiva artística</t>
  </si>
  <si>
    <t>5.1.19. Conversatorio anual sobre patrimonio cultural inmaterial del pueblo Raizal</t>
  </si>
  <si>
    <t>5.1.20. Concierto anual con las agrupaciones que designen la autoridad representativa del Pueblo Raizal residente en Bogotá, junto con la agrupación que designe la Orquesta Filarmónica de Bogotá -OFB</t>
  </si>
  <si>
    <t>5.1.21 Conmemoración de la Emancipación Raizal, en el marco de la programación artística y cultural realizada en cada vigencia por la Fundación Gilberto Álzate Avendaño.</t>
  </si>
  <si>
    <t>5.1.22. Convocatorias que contribuyan al fortalecimiento de las expresiones artisiticas y las manifestaciones culturales de la comunidad Raizal.</t>
  </si>
  <si>
    <t>5.1.23. Procesos artisticos fomentados en la dimensión de la circulación artística para la comunidad raizal residentes en Bogotá.</t>
  </si>
  <si>
    <t>6.1.9. Conversatorio anual ejecutado para reconocer y fortalecer las prácticas de lectura, escritura y oralidad del pueblo Raizal en el marco eventos y fechas conmemorativas del pueblo raizal en Bogotá, en articulación con la instancia de representación de este grupo étnico que haga sus veces.</t>
  </si>
  <si>
    <t>6.1.10. Mecanismos de fomento orientados a fortalecer los procesos de identificación, activación, salvaguardia o divulgación de las manifestaciones de patrimonio cultural inmaterial del pueblo raizal</t>
  </si>
  <si>
    <t>6.1.11. Procesos de formación anuales en práctica artística raizal</t>
  </si>
  <si>
    <t>PIAA RrOM</t>
  </si>
  <si>
    <t>26.1.00 Implementar una estrategia de comunicación por año que visibilice el patrimonio Cultural del Pueblo Gitano en Bogotá en concertación y con participación del Pueblo Gitano.</t>
  </si>
  <si>
    <t>Rrom</t>
  </si>
  <si>
    <t>Accion finalizada en 2023</t>
  </si>
  <si>
    <t>27.1.00 Implementar un proyecto artístico y cultural de saberes ancestrales que promueva, fortalezca y visibilice prácticas y experiencias artísticas y culturales del Pueblo Rrom</t>
  </si>
  <si>
    <t>28.1.00 Fortalecer la fase de distribución, exhibición y consumo de la cadena de valor de la economía cultural y creativa Gitana (Fabricación de Elementos en Cobre, Aluminio y Hierro- Compañía de Danza - Orquesta) durante el cuatrienio</t>
  </si>
  <si>
    <t>29.1.00 Inclusión en la estrategia de uso creativo de la tecnología, de la comunicación y de las nuevas herramientas digitales de la oferta de bienes y servicios Rrom para empoderar a la comunidad Gitana de Bogotá, promover su diversidad, su inclusión, su confianza y respeto por sus condiciones identitarias, así su sostenibilidad del sector cultural y artístico.</t>
  </si>
  <si>
    <t>30.1.00 Desarrollar estrategias de experiencias artísticas interdisciplinares (presenciales o virtuales, según aplique), donde asistirán niños y niñas de la primera infancia perteneciente al pueblo Rrom de ambas formas organizativas residente y reconocidas en la ciudad de Bogotá durante en cuatrienio</t>
  </si>
  <si>
    <t>31.1.00 Atender a los niños y niñas de la primera infancia pertenecientes al pueblo Rrom residentes en la ciudad de Bogotá a través de experiencias artísticas interdisciplinares que integra las áreas artísticas sugeridas por el pueblo (énfasis en música y danza), con la participación de cuidadores pertenecientes y reconocidos por el pueblo.</t>
  </si>
  <si>
    <t>32.1.00 Realizar 8 laboratorios en las áreas artísticas de preferencia del pueblo Rrom en donde se atiendan a 160 beneficiarios y beneficiarias, con el apoyo de artistas del pueblo Rrom que se articulen al proceso pedagógico del Programa Crea</t>
  </si>
  <si>
    <t>33.1.00 Favorecer el acceso para participar en el desarrollo de la estrategia “Emprendedores con el Arte”, estrategia de formación de la Línea de Sostenibilidad del Ecosistema artístico del IDARTES dirigido a emprendedores del sector artístico y cultural de la ciudad de Bogotá,</t>
  </si>
  <si>
    <t>34.1.00 Teniendo en cuenta el alcance del programa de estímulos se propone y el presupuesto se genera los estímulos basados en los mismos</t>
  </si>
  <si>
    <t>35.1.00 Teniendo en cuenta la contrapropuesta establecida por el IDPC se propone como producto el # de cupos del diplomado</t>
  </si>
  <si>
    <t>36.1.00 Teniendo en cuenta la contrapropuesta establecida por el IDPC se propone como producto el % de fichas técnicas, mapeos y registros de PCI</t>
  </si>
  <si>
    <t>37.1.00 Implementar las Olimpiadas Gitanas de Bogotá</t>
  </si>
  <si>
    <t>38.1.00 Garantizar la gratuidad de acceso al 100% de Niños, Niñas y Jóvenes Gitanos interesados en participar en las escuelas deportivas</t>
  </si>
  <si>
    <t>39.1.00 Implementar el día de la felicidad Gitana: un espacio recreo deportivo de encuentro y compartir Gitano</t>
  </si>
  <si>
    <t>Sin meta para 2024</t>
  </si>
  <si>
    <t>40.1.00 Apoyar la conmemoración del día 8 de abril del pueblo Rrom en los años 2021, 2022 y 2024.</t>
  </si>
  <si>
    <t>Política Pública para y del Pueblo Rrom en Bogotá</t>
  </si>
  <si>
    <t>7.1.1. Estrategia para la protección, fortalecimiento, reconocimiento, fomento, formación y sensibilización de las prácticas culturales del pueblo gitano en Bogotá, concertada con el Consejo Consultivo y de Concertación gitano.
 Nota Aclaratoria: Se ejecutarán en total 3 estrategias para el fomento, la protección, la recuperación y el fortalecimiento de las prácticas culturales del pueblo gitano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</si>
  <si>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t>7.1.10 Estrategia de promoción, divulgación, visibilización y apropiación de las practicas culturales del Pueblo Rrom de Bogotá, mediante concertación con la Instancia Consultiva Gitana de Bogotá y su normatividad vigente.</t>
  </si>
  <si>
    <t>7.1.11. Kelimos Rrom (Olimpiadas Gitanas) mediante concertación con la Instancia Consultiva Gitana de Bogotá.</t>
  </si>
  <si>
    <t xml:space="preserve"> IDRD</t>
  </si>
  <si>
    <t>7.1.12 Día de la Felicidad mediante concertación con la Instancia Consultiva Gitana de Bogotá conforme a su normativa vigente.</t>
  </si>
  <si>
    <t>7.1.13 Plan de acción para cultivar y enriquecer las capacidades musicales de las niñas, los niños y adolescentes del Pueblo Rrom, mediante el otorgamiento de cupos preferenciales en los centros filarmónicos escolares y locales, la enseñanza y transmisión de conocimientos y repertorios concertados con la instancia Consultiva del Pueblo Rrom de Bogotá y su normatividad vigente.</t>
  </si>
  <si>
    <t>7.1.14 Conmemoración anual del día internacional del Pueblo Rrom, concertado con la instancia distrital gitana y su normativa vigente.</t>
  </si>
  <si>
    <t>7.1.15 Concierto de Homenaje al Pueblo Rrom en compañía de la Orquesta Filarmónica de Bogotá con la presentación del grupo tradicional concertado con la instancia consultiva Rrom y su normativa vigente.</t>
  </si>
  <si>
    <t>7.1.16. Estrategia artística y cultural de saberes ancestrales que promueva, fortalezca y visibilice prácticas y experiencias artísticas y culturales del Pueblo Rrom concertada con el Consejo Consultivo Rrom conforme a su normativa vigente.</t>
  </si>
  <si>
    <t>7.1.17 Estrategia de apoyo a producciones técnicas en el escenario el Muelle para el correcto funcionamiento de las conmemoraciones y visibilización de actividades y eventos del Pueblo Rrom de Bogotá en concertación con su instancia consultiva y normatividad vigente.</t>
  </si>
  <si>
    <t>7.1.18 Estrategia para el fortalecimiento de la producción técnica y logística para la realización de eventos artísticos del Pueblo Rrom, en escenarios a cargo de IDARTES en funcionamiento y en concertación con el consejo consultivo y su normativa vigente.</t>
  </si>
  <si>
    <t>7.1.19. Estrategia de formación artística para el pueblo Rrom o gitano residente en Bogotá en concertación con el Consejo Consultivo del Pueblo Rrom conforme a su normativa vigente.</t>
  </si>
  <si>
    <t>INICIA 2025</t>
  </si>
  <si>
    <t>7.1.2 Proceso de identificación de manifestaciones de patrimonio cultural del pueblo Rrom implementado concertado con el consejo consultivo y de concertación Rrom conforme a su norma vigente.</t>
  </si>
  <si>
    <t>INICIA 2026</t>
  </si>
  <si>
    <t>7.1.20. Préstamo de parques o escenarios recreodeportivos concertados a partir de solicitudes que recibe el IDRD por parte de las organizaciones del pueblo Rrom en el uso del tiempo libre en concertación con la instancia consultiva y su normatividad vigente.</t>
  </si>
  <si>
    <t>7.1.3 Estrategia de comunicaciones para la divulgación del patrimonio cultural del pueblo Rrom concertada con el Consejo Consultivo Rrom y su normativa vigente</t>
  </si>
  <si>
    <t>7.1.4 Estrategia para el fortalecimiento recreativo y deportivo del Pueblo Rrom reconocido en el distrito capital en torno a sus usos y costumbres bajo la misionalidad del IDRD en pro de la preservación de su etnodesarrollo y de una mejor salud concertado con el consultivo y de concertación del Pueblo Rrom y su normativa vigente.</t>
  </si>
  <si>
    <t>7.1.5 Estrategia de intervención para la inclusión de la cultura Gitana en Planes de Desarrollo Local, programas y proyectos de las localidades de Kennedy y Puente Aranda, concertada con la Instancia Consultiva Rrom de Bogotá.
 Nota Aclaratoria: Se ejecutarán en total 3 estrategias de intervención para la inclusión de la cultura Gitana en Planes de Desarrollo Local, programas y proyectos de las localidades de Kennedy y Puente Aranda durante los 12 años de ejecución de la política, 1 por cada periodo de gobierno distrital; se aclara que dentro de la programación de la meta del producto se registra el 100% que corresponde al porcentaje de ejecución frente a lo programado por cada estrategia.</t>
  </si>
  <si>
    <t>7.1.6 Caracterización y actualización cuatrienal sobre zakono o prácticas culturales del pueblo Rrom o Gitano, concertado con el Consejo Consultivo y de Concertación del pueblo Gitano y su normatividad vigente.</t>
  </si>
  <si>
    <t>7.1.7 Estrategia para la mitigación de la exclusión y la prevención de la discriminación contra el pueblo gitano a través del testeo, transferencias metodológicas y promoción de acciones de Cultura Ciudadana y concertada con el consejo consultivo y de concertación y su normativa vigente.
 Nota Aclaratoria: Se ejecutarán en total 3 estrategias para la mitigación de la exclusión y la prevención de la discriminación contra el pueblo gitano a través del testeo, transferencias metodológicas y promoción de acciones de Cultura Ciudadana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</si>
  <si>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t>7.1.8. Proceso de acompañamiento diferencial para el pueblo Rrom para la postulación de emprendimientos de economía cultural y creativa a la ruta de fortalecimiento empresarial de la Secretaría de Cultura, Recreación y Deporte, concertado con la instancia distrital Gitana y su normativa vigente.
 Nota: el acompañamiento diferencial podrá realizarse en el fortalecimiento a la GESTIÓN, FORMACIÓN, ARTICULACIÓN , SOCIALIZACIÓN Y VISIBILIZACIÓN.</t>
  </si>
  <si>
    <t>7.1.9 Mecanismos de fomento anuales orientados a fortalecer los procesos de identificación, activación, salvaguardia o divulgación de las manifestaciones de patrimonio cultural inmaterial, saberes ancestrales del pueblo Rrom concertada con el Consejo Consultivo y su normativa vigente.</t>
  </si>
  <si>
    <t>PIAA Indigenas</t>
  </si>
  <si>
    <t>6.3.00 Fortalecer la lengua propia de 14 pueblos indígenas concertado con el espacio autónomo.</t>
  </si>
  <si>
    <t>Indígenas Consultivos</t>
  </si>
  <si>
    <t>7.3.00 Apoyar técnica y financieramente el Encuentro Distrital de pueblos indígenas, de conformidad con el Decreto 842/19</t>
  </si>
  <si>
    <t>8.3.00 Apoyar técnica y financieramente el Encuentro Distrital de mujeres indígenas, de conformidad con el Decreto 865/19</t>
  </si>
  <si>
    <t>9.3.00 Fortalecer y visibilizar las expresiones artísticas de los pueblos indígenas para el conocimiento de la ciudadanía, a través de la difusión de diferentes ensambles musicales junto con la Orquesta Filarmónica de Bogotá - OFB y en concertación con autoridades de pueblos indígenas. La acción será desarrollada por demanda con el cabildo interesado, teniendo en cuenta su trayectoria y procesos artísticos relevantes.</t>
  </si>
  <si>
    <t>23.3.00 Garantizar la vinculación de niñas, niños, adolescentes y jóvenes de los Pueblos Indígenas que hacen parte del espacio autónomo a los procesos de formación impartidos por la OFB, en los Centros Filarmónicos Escolares y Locales</t>
  </si>
  <si>
    <t>19.3.00 Realizar un (1) campeonato distrital de fútbol y microfútbol por año, por grupos etarios para los pueblos indígenas que hacen parte del espacio autónomo. La acción se desarrollará mediante concertación con las autoridades de estos pueblos.</t>
  </si>
  <si>
    <t>20.3.00 Realizar un (1) encuentro de juegos tradicionales anual para cada pueblo indígena bajo sus usos y costumbres.</t>
  </si>
  <si>
    <t>21.3.00 Disponer de mínimo 80 cupos en procesos de formación deportiva para niños, niñas y adolescentes de los pueblos indígenas que hacen parte del espacio autónomo.</t>
  </si>
  <si>
    <t>22.3. 00 Garantizar el préstamo de canchas sintéticas de fútbol y fútbol sala, para el desarrollo deportivo de los pueblos indígenas que hacen parte del espacio autónomo</t>
  </si>
  <si>
    <t>10.3.00 Garantizar la pervivencia cultural mediante la identificación de manifestaciones de Patrimonio Cultural Inmaterial con los pueblos indígenas pertenecientes al espacio autónomo.</t>
  </si>
  <si>
    <t>14.3.00 Garantizar estímulos en el marco de la beca de grupos étnicos en concertación con los pueblos indígenas que hacen del espacio autónomo,</t>
  </si>
  <si>
    <t>4.3.00 Inclusión de niños y niñas durante el cuatrienio, pertenecientes a los pueblos indígenas del Distrito a las 14 experiencias artísticas en las que participarían gradualmente 14 sabedores (as) indígenas - artistas formadores de estos pueblos</t>
  </si>
  <si>
    <t>5.3.00 Inclusión de jóvenes, adultos y adultos mayores de los pueblos indígenas residentes en la ciudad durante el cuatrienio quienes participaran en los 14 procesos de formación artística integral que se llevaran a cabo gradualmente durante los cuatro años</t>
  </si>
  <si>
    <t>12.3.00 Fomentar y concertar catorce (14) iniciativas y/o procesos artísticos de los cabildos indígenas que hacen parte del espacio autónomo</t>
  </si>
  <si>
    <t>18.5.00 Realizar cuatro (4) mesas de Arte, una (1) anual, que fomente el diálogo intercultural con la participación de los agentes, artistas y organizaciones artísticas de los 14 cabildos indígenas que hacen parte del espacio autónomo.</t>
  </si>
  <si>
    <t>11.3.00 En el marco de la programación artística y cultural realizada en cada vigencia por la Fundación Gilberto Alzate Avendaño, se incluirán programas artísticos y culturales de los pueblos indígenas que hacen parte del espacio autónomo. Este apoyo en particular se concentra en poner a disposición de la comunidad los escenarios, espacios artísticos de la FUGA y su capacidad logística y de producción en un evento anual.</t>
  </si>
  <si>
    <t>13.3.00 En el marco de la programación artística y cultural realizada en cada vigencia por la Fundación Gilberto Álzate Avendaño, se incluirán programas artísticos y culturales de los pueblos indígenas que hacen parte del espacio autónomo. Este apoyo en particular se concentra en poner a disposición de la comunidad los escenarios, espacios artísticos de la FUGA y su capacidad logística y de producción en un evento anual.</t>
  </si>
  <si>
    <t>15.3.00 Garantizar a las comunidades indígenas que hacen parte del espacio autónomo la participación en el proceso de gestión social del proyecto Bronx Distrito Creativo, donde pueden tener cabida las expresiones de su cultura que se materialicen en la economía cultural y creativa, tales como la artesanía, las artes y los oficios propios</t>
  </si>
  <si>
    <t>16.3.00 Abrir cupos en procesos de formación para el emprendimiento en la economía cultural y creativa en una línea de orden étnico con el propósito de mejorar habilidades blandas y sofisticación de productos. Este proceso de formación incluirá un modelo de formación específica que tenga en cuenta las necesidades de los pueblos y comunidades indígenas</t>
  </si>
  <si>
    <t>17.3.00 Incluir un espacio en la plataforma tecnológica de la FUGA que facilite la circulación y consumo de los bienes, contenidos y servicios ofertados por los actores culturales y creativos del centro. Se incluirá un espacio específico destinado a la oferta de grupos étnicos y una sección para los bienes, servicios y manifestaciones de pueblos y comunidades indígenas.</t>
  </si>
  <si>
    <t>18.3.00 Desarrollar estrategias de comunicación que visibilicen procesos culturales, artísticos, recreativos y deportivos, desarrollados por los pueblos indígenas, a espacios y plataformas de circulación de las artes y la cultura. Se realizará mesa técnica para su desarrollo con los pueblos indígenas que hacen parte del espacio autónomo.</t>
  </si>
  <si>
    <t>1.1.00 Crear de forma articulada estrategias de comunicación para la visibilización de los procesos organizativos, políticos, culturales, artísticos, recreativos y deportivos, desarrollados por los pueblos, comunidades y otras formas organizativas de gobiernos propios indígenas, a espacios y plataformas de circulación de las artes y la cultura. Se realizará mesa técnica para su desarrollo en el primer trimestre de cada año con los pueblos, comunidades y otras formas organizativas de gobiernos propios indígenas.</t>
  </si>
  <si>
    <t>Indígenas Otas Formas</t>
  </si>
  <si>
    <t>2.1.00 En el marco de la programación artística y cultural realizada en cada vigencia por la Fundación Gilberto Álzate Avendaño, se incluirán programas artísticos y culturales de los pueblos indígenas. Este apoyo en particular se concentra en poner a disposición de la comunidad los escenarios, espacios artísticos de la FUGA y su capacidad logística y de producción en un evento anual. NOTA: se deben generar espacios específicos previa concertación con los pueblos y comunidades indígenas de acuerdo con sus formas de gobierno propios.</t>
  </si>
  <si>
    <t>3.1.00 Creación de contenidos digitales con información del patrimonio cultural de los pueblos indígenas que permitan un nuevo reconocimiento en el contexto urbano para ser incluido dentro de la plataforma tecnológica de la FUGA, previa concertación con los pueblos y comunidades indígenas de acuerdo con sus formas de gobierno propios.</t>
  </si>
  <si>
    <t>4.1.00 Abrir 10 cupos en procesos de formación para pueblos, comunidades y otras formas organizativas de gobiernos propios en emprendimiento, economía cultural y creativa en una línea de orden étnico con el propósito de mejorar habilidades blandas y sofisticación de productos. Este proceso de formación incluirá un modelo de capacitación específica que tenga en cuenta las necesidades de los pueblos, comunidades y otras formas organizativas de gobiernos propios. NOTA: se concertará y se seleccionará a las personas representantes de los pueblos, comunidades y otras formas organizativas de gobiernos propios por parte de estas autoridades, garantizando su participación comprometida con el proceso formativo.</t>
  </si>
  <si>
    <t>6.1.00 Fortalecer a través de experiencias culturales (usos y costumbres - prácticas artísticas), "espacios intergeneracionales" con prioridad hacia los niños y niñas de la primera infancia previa concertación con los pueblos y comunidades indígenas de acuerdo con sus formas de gobierno propios.</t>
  </si>
  <si>
    <t>7.1.00 Implementar y fortalecer procesos de formación cultural (usos y costumbres - prácticas artísticas) integrales que incluyen a niños y niñas, jóvenes, adultos y adultos mayores de las comunidades de los gobiernos propios del Distrito durante el cuatrienio</t>
  </si>
  <si>
    <t>8.1.00 Fortalecer las experiencias culturales (usos y costumbres - prácticas artísticas), en oraliteratura de pueblos, comunidades y otras formas organizativas de gobiernos propios que permitan preservar sus procesos colectivos y memorias, previa concertación con los pueblos y comunidades indígenas de acuerdo con sus formas de gobierno propios.</t>
  </si>
  <si>
    <t>9.1.00 Garantizar 30 cupos del diplomado de Patrimonio Cultural a los gobiernos propios indígenas durante el cuatrienio (10 cupos por cada año para 2021, 2022 y 2023).</t>
  </si>
  <si>
    <t>10.1.00 Fortalecer la pervivencia cultural mediante la identificación y salvaguardia de las manifestaciones de Patrimonio Cultural Inmaterial desde un enfoque diferencial indígena previa concertación con los pueblos y comunidades indígenas de acuerdo con sus formas de gobierno propios.</t>
  </si>
  <si>
    <t>11.1.00 Garantizar un estímulo en el marco de la beca de grupos étnicos, categoría pueblos, comunidades y otras formas organizativas de gobiernos propios indígenas del Distrito. NOTA: concertar criterios de formulación del estímulo con los gobiernos propios.</t>
  </si>
  <si>
    <t>12.1.00 Garantizar el fortalecimiento de los espacios de intercambio de prácticas ancestrales asociadas a juegos y actividades de deportes convencional para los pueblos y comunidades indígenas y sus formas de gobierno propios.</t>
  </si>
  <si>
    <t>13.1.00 Crear una ruta inicial para la revisión normativa en el marco de los Beneficios Económicos Periódicos (BEPS) con enfoque diferencial indígena a cargo de la Dirección de Arte, Cultura y Patrimonio de la SCRD, que articule Distrito y Nación, concertado con los pueblos y comunidades de acuerdo con sus formas de gobierno propios.</t>
  </si>
  <si>
    <t>14.1.00 Garantizar la participación en la formulación de la Política Pública de promoción de la lectura, la investigación y la circulación de obras de la literatura de los pueblos indígenas, a través de la consulta con los pueblos, comunidades y gobiernos propios indígenas del Distrito, en clave de sus necesidades, intereses y apuestas.</t>
  </si>
  <si>
    <t>15.1.00 Garantizar 15 cupos por año para los procesos de formación que adelanta la Dirección de Asuntos Locales y Participación de la SCRD previa concertación con los pueblos y comunidades de acuerdo con sus formas de gobierno propios (NOTA: se revisara apoyos logísticos de acuerdo a disponibilidad financiera).</t>
  </si>
  <si>
    <t>16.1.00 Fortalecer los espacios de intercambio de saberes de los pueblos y comunidades indígenas, para lo cual se realizará la revisión de la asignación presupuestal para los años 2022 y 2023, en el año 2021.</t>
  </si>
  <si>
    <t>17.1.00 Garantizar la participación efectiva de los pueblos y comunidades indígenas dentro del diseño de la Política Pública de las Casas de Cultura.</t>
  </si>
  <si>
    <t>18.1.00 Fortalecimiento de las capacidades técnicas de los pueblos, comunidades indígenas en todas sus formas de gobiernos propios para la participación y postulación a las acciones concernientes al desarrollo de Distritos Creativos en el marco de la implementación de esta política pública (dado el desarrollo de acciones en presencialidad se contará con el recurso logístico para el desarrollo de las mismas).</t>
  </si>
  <si>
    <t>Política Pública de los Pueblos Indígenas</t>
  </si>
  <si>
    <t>1.4.1Estrategia de fortalecimiento de la identidad cultural del Pueblo Muisca de Bosa, en concordancia con el Plan de Vida de la Comunidad Muisca de Bosa y concertado con sus autoridades.</t>
  </si>
  <si>
    <t>Indígena</t>
  </si>
  <si>
    <t>1.4.2.Proceso de salvaguardia del Festival Jizca Chía Zhue, de acuerdo con la implementación de la normativa e instrumentos de gestión del patrimonio vigentes.</t>
  </si>
  <si>
    <t>2.1.1.Procesos artísticos y culturales asociados con las conmemoraciones y festividades para cada uno de los pueblos indígenas concertado con el espacio autónomo, según la normatividad vigente.</t>
  </si>
  <si>
    <t>Producto dara inicio en 2025.</t>
  </si>
  <si>
    <t>2.1.2.Estrategia para la protección, promoción y fortalecimiento de la lengua propia de los pueblos indígenas en Bogotá, concertada, diseñada e implementada con el espacio autónomo de pueblos indígenas del Distrito.</t>
  </si>
  <si>
    <t>2.1.3.Estrategia para el fortalecimiento recreativo o deportivo de la comunidad indígena reconocidas en el distrito capital en torno a sus usos y costumbres, concertado con el espacio autónomo según la normatividad vigente.</t>
  </si>
  <si>
    <t>2.1.4.Procesos de formación en prácticas de arte propio dirigidos a niños, niñas y adolescentes de los pueblos indígenas residentes en la ciudad de Bogotá, concertado con el espacio autónomo según la normatividad vigente</t>
  </si>
  <si>
    <t>2.1.5.Parques y/o escenarios prestados a la comunidad a partir de solicitudes semestrales que recibe el IDRD por parte de los pueblos Indígenas en el uso del tiempo libre.</t>
  </si>
  <si>
    <t>2.1.6.Acceso de los niños, niñas y adolescentes de los pueblos indígenas para el desarrollo de actividades recreativas y/o deportivas focalizadas territorialmente, priorizando su participación con apoyo institucional.</t>
  </si>
  <si>
    <t>2.1.7.Campeonato distrital de fútbol, masculino y femenino, de los pueblos indígenas en concertación con el espacio autónomo.</t>
  </si>
  <si>
    <t>2.1.8.Conmemoración de dos eventos anuales, para el fomento de las prácticas artísticas, culturales y patrimoniales, concertado con el espacio autónomo según la normatividad vigente.</t>
  </si>
  <si>
    <t>2.1.9.Préstamos de escenarios y su respectivo equipo técnico para la conmemoración de dos eventos a través de diligenciamiento de formato solicitud de uso temporal de Equipamientos Culturales por parte de la representación del Espacio Autónomo según la normatividad vigente.</t>
  </si>
  <si>
    <t>2.1.10.Proceso de fortalecimiento de la fase de distribución, exhibición y consumo de la cadena de valor de la economía cultural y creativa de los pueblos indígenas a través de formación y participación en mercados y/o ferias de emprendimientos.</t>
  </si>
  <si>
    <t>2.1.11.Procesos de vinculación para la formación impartida por la OFB para niñas, niños y adolescentes de los Pueblos Indígenas que hacen parte del espacio autónomo según concertación de acuerdo a la normatividad vigente</t>
  </si>
  <si>
    <t>2.1.12.Concierto concertado con el espacio autónomo que integre a las agrupaciones de los cabildos con la agrupación designada por la Orquesta Filarmónica de Bogotá - OFB, para fortalecer y visibilizar las expresiones artísticas de los pueblos indígenas.</t>
  </si>
  <si>
    <t>3.1.4.Estrategia de fomento orientada a fortalecer los procesos de formación propia, activación o divulgación intercultural e intergeneracional que permita a la sociedad mayoritaria comprender el significado ancestral del territorio y de los sitios sagrados desde la visión y el pensamiento Muisca, concertada y ejecutada con el Pueblo Muisca de Suba y Bosa.</t>
  </si>
  <si>
    <t>3.1.10.Actividades rituales y culturales en los sitios sagrados del Pueblo Muisca, de acuerdo con las fechas conmemorativas del Calendario ancestral, concertadas con el Pueblo Muisca de Suba y Bosa.</t>
  </si>
  <si>
    <t>POLITICA PUBLICA LGBTI</t>
  </si>
  <si>
    <t>3.3.6 Formación del talento humano, con enfoque de diversidad de género y sexualidad, para las personas que intervienen en las bibliotecas orientado al fortalecimiento de la atención de la ciudadania</t>
  </si>
  <si>
    <t>LGBTI</t>
  </si>
  <si>
    <t>3.3.7 Protocolo para la gestión de estrategias de cultura ciudadana dirigidas a promover cambios voluntarios en favor de la transformación de los factores asociados a las violencias y discriminación por identidad de género y orientación sexual en el Distrito Capital</t>
  </si>
  <si>
    <t>3.3.8 Experimento social que mida las percepciones y comportamientos de los ciudadanos frente a la población transgénero en el ámbito laboral.</t>
  </si>
  <si>
    <t>Sin meta para 2025</t>
  </si>
  <si>
    <t>3.4.1 Procesos de formación artística para las personas LGBTI en sus diferencias y diversidad con propuestas artísticas y culturales que adelanta el IDARTES.</t>
  </si>
  <si>
    <t>3.4.2 Procesos de circulacion artística para las personas LGBTI en sus diferencias y diversidad con propuestas artísticas y culturales que adelanta el IDARTES.</t>
  </si>
  <si>
    <t>3.4.3 Procesos de creación artística para las personas LGBTI en sus diferencias y diversidad con propuestas artísticas y culturales que adelanta el IDARTES.</t>
  </si>
  <si>
    <t>3.4.4 Procesos de apropiación artística para las las personas LGBTI en sus diferencias y diversidad con propuestas artísticas y culturales que adelanta el IDARTES.</t>
  </si>
  <si>
    <t>3.4.5 Actividades artísticas y culturales que fortalezcan la inclusión de las personas de los sectores LGBTI y pongan en circulación prácticas de la comunidad.</t>
  </si>
  <si>
    <t>3.4.6 Proceso organizativo de articulación de la marcha LGBTI por la diversidad con organizaciones LGBTI de las localidades del centro</t>
  </si>
  <si>
    <t>3.4.7 Promoción de iniciativas de los colectivos y agentes de la comunidad LGBTI con el ánimo de resignificar el centro desde el enfoque poblacional y promover, fortalecer y visibilizar experiencias de inclusión social y de ejercicio de derechos sociales y culturales logradas mediante el desarrollo de prácticas artísticas y/o culturales de los colectivos LGBTI. Dichas experiencias (actividades o proyectos) deben haber sido realizadas en alguna de las tres localidades del centro de la ciudad (Los Mártires, Santa Fe y La Candelaria).</t>
  </si>
  <si>
    <t>3.4.8 Estrategias de apoyo a organizaciones de los sectores LGBTI en el uso del tiempo libre</t>
  </si>
  <si>
    <t>3.4.9 Estrategia que permita incorporar el enfoque diferencial y territorial en las actividades deportivas desarrolladas por el IDRD</t>
  </si>
  <si>
    <t>3.4.10 Programas, proyectos, estrategias y actividades del Instituto Dsitrital de Recreación y Deporte realizadas con enfoque diferencial por orientación sexual e identidad de género.</t>
  </si>
  <si>
    <t>3.4.11 Proyecto de comunicación pública de la PP LGBTI a través del desarrollo de una mesa de trabajo con la Secretaría Distrital de Planeación teniendo en cuenta la naturaleza de empresa industrial y comercial del Estado que tiene Canal Capital.</t>
  </si>
  <si>
    <t>3.4.12 Espacios de formación de lectura, escritura y oralidad con enfoque diferencial a personas vinculadas a los colectivos LGBTI y la ciudadania en general.</t>
  </si>
  <si>
    <t>3.4.13 Estrategias para la circulación de materiales de lectura con enfoques de identidades de género y sexualidad para la ampliación de la oferta a los colectivos LGBTI y a la ciudadania en general.</t>
  </si>
  <si>
    <t>3.4.14 Estimulos de fomento para la activación y visibilizacion de la memoria y patrimonio de los sectores sociales LGBTI como aporte al Programa de construcción participativa de la memoria implementado con enfoque territorial mediante instalación de piezas conmemorativas, desarrolladas con los sectores LGBTI.</t>
  </si>
  <si>
    <t>3.4.15 Procesos de activación y productos editoriales de visibilización de memoria y patrimonio LGBTI</t>
  </si>
  <si>
    <t>3.4.16 Dialogos con el Museo de Bogotá sobre museología, museografía, memoria y patrimonio de los sectores LGBTI, como aporte al Programa de memoria histórica y comunitaria de los sectores LGBTI</t>
  </si>
  <si>
    <t>3.4.17 Acompañamiento técnico para la consolidación del Área de Desarrollo Naranja – Distrito Creativo y Diverso de La Playa</t>
  </si>
  <si>
    <t>3.4.18 Juegos por la Igualdad realizados con la participación de personas y organizaciones
 de los sectores sociales LGBTI</t>
  </si>
  <si>
    <t>3.4.19 Consejo de cultura sectores sociales LGBTI, para la incidencia y socialización de planes, programas y proyectos que beneficien a esta población.</t>
  </si>
  <si>
    <t>POLITICA PUBLICA ACTIVIDADES SEXUALES PAGAS</t>
  </si>
  <si>
    <t>1.4.7. Actividades culturales, de recreación y de actividad física realizadas en las zonas de concentración de los establecimientos de contacto y servicio para las actividades sexuales pagadas.</t>
  </si>
  <si>
    <t>PPASP</t>
  </si>
  <si>
    <t xml:space="preserve">IDRD
 </t>
  </si>
  <si>
    <t>1.4.9. Apoyos para respaldar las iniciativas artísticas y culturales que realizan las personas que realizan actividades sexuales pagadas.</t>
  </si>
  <si>
    <t xml:space="preserve">SCRD 
 </t>
  </si>
  <si>
    <t>3.1.3 Estrategias de cambio cultural para la disminución de las estigmatización de las actividades sexuales pagadas así como de quienes las realizan.</t>
  </si>
  <si>
    <t xml:space="preserve">CANAL CAPITAL
 </t>
  </si>
  <si>
    <t>3.1.4 Protocolo para orientar y acompañar el desarrollo de estrategias para la transformación cultural, que incorpore el enfoque poblacional diferencial, dirigidas a promover cambios voluntarios en torno a las actividades sexuales pagadas</t>
  </si>
  <si>
    <t>3.2.2 Construcción de la memoria histórica, social y cultural de las actividades sexuales pagadas en Bogotá en la última década.</t>
  </si>
  <si>
    <t xml:space="preserve">SCRD 
</t>
  </si>
  <si>
    <t>JUVENTUD</t>
  </si>
  <si>
    <t>1.2.2. Programas y/o eventos de televisión juvenil emitidos en el Canal Público de Bogotá (Canal Capital).</t>
  </si>
  <si>
    <t>CAPITAL</t>
  </si>
  <si>
    <t>1.2.6 Protocolo para el diseño, implementación y seguimiento de estrategias de transformación de factores culturales relacionados con el desarrollo juvenil realizado.</t>
  </si>
  <si>
    <t>Producto terminado en 2022</t>
  </si>
  <si>
    <t>5.1.1 Estrategias comunicativas para difusión, información y socialización del portafolio, la oferta y contenidos culturales, recreativos , deportivos y de las iniciativas juveniles realizadas</t>
  </si>
  <si>
    <t>5.1.2 Jóvenes atendidos con el programa de apoyo profesionalización de artistas jóvenes.</t>
  </si>
  <si>
    <t>5.1.3 Estimulos y apoyos otorgados a jóvenes artístas que fortalezcan y promueva sus procesos de creacion artística, las diferentes prácticas y sus expresiones creativas en las localidades.</t>
  </si>
  <si>
    <t>SCRD - FUGA - IDARTES - IDPC - OFB</t>
  </si>
  <si>
    <t>5.1.4 Jóvenes atendidos en programas y contenidos de formación en apreciación de las artes y la cultura, disciplinas artistícas, patrimoniales, deportivas, recreativas y actividad física, articulados al modelo pedagógico en los niveles de educación preescolar, básica y media.</t>
  </si>
  <si>
    <t>IDARTES - OFB</t>
  </si>
  <si>
    <t>5.1.5. Jóvenes atendidos en programas de formación y apreciación artística, cultural, patrimonial por fuera de los programas del sistema escolar.</t>
  </si>
  <si>
    <t>FUGA - IDARTES - IDPC- OFB</t>
  </si>
  <si>
    <t>5.1.6. Jóvenes vinculados a programas que fortalezcan y promuevan los procesos de creación artística por parte de colectivos y jóvenes entre las diferentes prácticas y expresiones de la Orquesta Filarmónica de Bogotá.</t>
  </si>
  <si>
    <t>5.2.1. Actividades artísticas, culturales, y patrimoniales recreativas y deportivas focalizadas para la población joven realizadas.</t>
  </si>
  <si>
    <t>FUGA - IDARTES- OFB</t>
  </si>
  <si>
    <t>5.3.1. Acciones para el fomento de la lectura crítica y escritura realizadas al aire libre, bibliotecas, equipamientos comunitarios públicos y privados y espacios no convencionales dirigido a jóvenes</t>
  </si>
  <si>
    <t>SCRD  - IDARTES</t>
  </si>
  <si>
    <t>5.4.1 Jóvenes vinculados a jornadas recreativas, deportivas, en los parques y escenarios de las localidades, que promuevan el goce del tiempo libre, la apropiación de hábitos saludables y el cuidado del ambiente, con enfoques de género, diferencial y poblacional.</t>
  </si>
  <si>
    <t>5.5.1 Jóvenes vinculados a procesos de formación deportiva en los barrios, con el apoyo del gobierno distrital y la empresa privada, con especial atención de jóvenes de las poblaciones diferenciales, en condiciones de riesgo y vulnerabilidad.</t>
  </si>
  <si>
    <t>ADULTEZ</t>
  </si>
  <si>
    <t>1.1.1 Protocolo para la gestión de estrategias de transformación cultural que promuevan los derechos de las y los adultos en la ciudad.</t>
  </si>
  <si>
    <t>DE Y PARA LA ADULTEZ</t>
  </si>
  <si>
    <t xml:space="preserve">producto finalizado </t>
  </si>
  <si>
    <t>2.2.1 Personas adultas que participan en los procesos deportivos y en actividad física con enfoque poblacional.</t>
  </si>
  <si>
    <t>6.1.1 Procesos de circulación artística para las y los adultos desde un enfoque diferencial con propuestas artísticas y culturales.</t>
  </si>
  <si>
    <t>VEJEZ</t>
  </si>
  <si>
    <t>1.2.7 Fortalecimiento de la incidencia de las personas mayores en los planes, programas y proyectos que se desarrollan en los espacios de participación del Sistema Distrital de Arte, Cultura y Patrimonio y que están encaminados a garantizar sus derechos culturales.</t>
  </si>
  <si>
    <t>ENVEJECIMIENTO Y VEJEZ</t>
  </si>
  <si>
    <t xml:space="preserve">2.1.13 Recursos previstos para Beneficios Economicos Periodicos (BEPS) a personas mayores creadores y gestores culturales  </t>
  </si>
  <si>
    <t>2.3.6 Estrategia comunicativa para difusión, información y socialización del portafolio, la oferta y contenidos culturales, recreativos y deportivos para personas mayores</t>
  </si>
  <si>
    <t>2.3.7 Procesos formativos del sector artístico y cultural para personas mayores</t>
  </si>
  <si>
    <t>FUGA - IDARTES</t>
  </si>
  <si>
    <t>2.3.8 Estimulos artisticos y culturales entregados para el beneficio de las personas mayores</t>
  </si>
  <si>
    <t>SCRD - FUGA</t>
  </si>
  <si>
    <t>2.3.9 Personas mayores que participan en clases grupales de actividad física y eventos con enfoque poblacional y territorial</t>
  </si>
  <si>
    <t>2.3.10 Procesos de circulación y acompañamiento a las prácticas artísticas que desarrollan las personas mayores.</t>
  </si>
  <si>
    <t>2.3.11 Realizar actividades que aporten a la visibilización de las expresiones y prácticas artísticas, culturales y tradicionales de las personas mayores en el desarrollo cultural de la ciudad</t>
  </si>
  <si>
    <t>2.3.12 Procesos de creación artística para las personas mayores desde un enfoque diferencial con propuestas artísticas y culturales.</t>
  </si>
  <si>
    <t>2.3.13 Espacios de fomento a la lectura oral y escrita para personas mayores</t>
  </si>
  <si>
    <t>5.1.17 Acompañamiento técnico a la apropiación de los protocolos para la gestión de estrategias para la transformación de factores culturales que promueven la discriminacion, la violencia y la vulneración de los derechos de las personas mayores.</t>
  </si>
  <si>
    <t>FAMILIAS</t>
  </si>
  <si>
    <t>1.1.2. Acompañamiento técnico a la implementación de los protocolos para la gestión de estrategias de cultura ciudadana dirigidas a promover cambios voluntarios en favor de la transformación de patrones culturales hegemónicos y excluyentes para la garantía de los derechos de las familias del Distrito.</t>
  </si>
  <si>
    <t>Producto Finalizado 2023</t>
  </si>
  <si>
    <t>2.1.1. Actividades recreativas en la celebración del día de la familia y actividades recreativas con familias intervenidas por sector etario, étnico y social.</t>
  </si>
  <si>
    <t>DISCAPACIDAD</t>
  </si>
  <si>
    <t>1.1.7 Actividades recreativas dirigidas a personas con discapacidad, familias y personas cuidadoras en todo el transcurrir vital, que cuenten con las adaptaciones y ajustes razonables para el disfrute del tiempo libre.</t>
  </si>
  <si>
    <t>1.1.8 Sesiones de actividad física orientadas al desarrollo de hábitos de vida saludable y fortalecimiento de habilidades para la vida dirigidas a personas cuidadoras d personas con discapacidad, acorde a las condiciones y características específicas de esta población</t>
  </si>
  <si>
    <t>1.1.9 Atención de personas con Discapacidad en programas de formación deportiva.</t>
  </si>
  <si>
    <t>1.1.10 Apoyo técnico, científico y social a los deportistas con Discapacidad de alto rendimiento del registro de Bogotá.</t>
  </si>
  <si>
    <t>1.1.11 Formación de niños, niñas, adolescentes y jóvenes con discapacidad, en disciplinas deportivas priorizadas, en el marco de la jornada escolar complementaria.</t>
  </si>
  <si>
    <t>1.1.23  Estímulos dirigidos a personas con discapacidad para el apoyo de  iniciativas, procesos y prácticas culturales, artísticas y patrimoniales de creación, formación y circulación</t>
  </si>
  <si>
    <t>1.1.24 Procesos de formación artística y cultural para Personas con Discapacidad de todo el transcurrir vital</t>
  </si>
  <si>
    <t>1.1.25 Actividades de fomento a la lectura, escritura y oralidad para personas con discapacidad</t>
  </si>
  <si>
    <t>1.1.26 Material accesible para las personas con discapacidad disponibles en las bibliotecas públicas de Biblored</t>
  </si>
  <si>
    <t>1.1.36 Acciones comunicativas para la difusión, información y socialización del portafolio, la oferta y contenidos culturales, recreativos y deportivos para personas con discapacidad, sus familias y personas cuidadoras por localidad.</t>
  </si>
  <si>
    <t>2.1.8  Directorio de artistas y agrupaciones de discapacidad en Bogotá en el marco de lo establecido en el Decreto 813 de 2017</t>
  </si>
  <si>
    <t>3.5.1  Servicio de intérprete en los eventos relacionados con escenarios/instancias/espacios de participación local y distrital para garantizar la comunicación accesible  en el marco  del derecho a la participación de las personas discapacidad auditiva .</t>
  </si>
  <si>
    <t>4.1.3  Protocolo para la gestión de estrategias de transformación de factores culturales que promueven la discriminación múltiple y vulneran los derechos de las personas con discapacidad</t>
  </si>
  <si>
    <t>4.2.2  Eventos recreativos que promueva experiencias de reconocimiento y visibilización de habilidades y capacidades de  las personas con discapacidad y las personas cuidadoras de personas con discapacidad en todo el transcurrir vital.</t>
  </si>
  <si>
    <t>4.2.3 Actividades de visibilización de las expresiones y prácticas artísticas, culturales y tradicionales de las personas con discapacidad en el desarrollo cultural de la ciudad</t>
  </si>
  <si>
    <t>4.2.4 Actividades de reconocimiento y activación de espacios y procesos patrimoniales que garanticen la participación efectiva de personas con discapacidad, familias y personas cuidadoras de personas con discapacidad en todo el curso de vida, que permitan visibilizar y reflexionar sobre las diferentes experiencias de la población con discapacidad.</t>
  </si>
  <si>
    <t>HABITABILIDAD EN CALLE</t>
  </si>
  <si>
    <t>1.2.5 Actividades de recreación y deporte para personas habitantes de calle, en riesgo y en inclusión social con enfoque diferencial</t>
  </si>
  <si>
    <t>5.1.2 Protocolo para la gestión de estrategias de transformación de factores culturales que promueven la discriminacion múltiple y vulneran los derechos de las y los habitantes de calle.</t>
  </si>
  <si>
    <t>POBREZA</t>
  </si>
  <si>
    <t>1.1.12 Aportes para los creadores y gestores culturales - BEPS</t>
  </si>
  <si>
    <t>DISMINUCION DE LA POBREZA</t>
  </si>
  <si>
    <t>4.2.4 Actividades artísticas, culturales, patrimoniales y recreodeportivas con agentes locales.</t>
  </si>
  <si>
    <t>Economia cultural y Creativa</t>
  </si>
  <si>
    <t>1.1.1 Acompañamiento para la consolidación de los Distritos Creativos</t>
  </si>
  <si>
    <t>ECONOMIA CULTURAL Y CREATIVA</t>
  </si>
  <si>
    <t>1.1.2 Construcción del Bronx Distrito Creativo</t>
  </si>
  <si>
    <t>1.2.1 Estrategia de identificación y fortalecimiento de espacios culturales, en el marco del Plan Estratégico Cultural de Infraestructura Cultural</t>
  </si>
  <si>
    <t>Producto Finalizado</t>
  </si>
  <si>
    <t>1.2.2 Estrategia de identificación y fortalecimiento de actividades y espacios culturales, en el marco del Plan Estratégico Cultural de Patrimonio Cultural</t>
  </si>
  <si>
    <t>1.2.3 Estrategia de identificación y fortalecimiento de actividades y espacios, en el marco del Plan Estratégico Cultural de Arte en Espacio Público</t>
  </si>
  <si>
    <t>1.2.4 Estrategias implementadas sobre actualización de trámites, requisitos y buenas prácticas con relación al Sistema Único de Gestión para el Registro, Evaluación y Autorización de Actividades de Aglomeración de Público (SUGA)</t>
  </si>
  <si>
    <t>1.2.5 Acciones realizadas en los Distritos Creativos priorizados para potenciar artística y culturalmente el espacio público desde el arte, la cultura y la creatividad</t>
  </si>
  <si>
    <t>1.3.1 Programa de cultura ciudadana para la sostenibilidad cultural y social de los Distritos Creativos</t>
  </si>
  <si>
    <t>1.3.2 Activación de la Red de Distritos Creativos</t>
  </si>
  <si>
    <t>1.3.3 Recorridos urbanos de activación y visibilización de los patrimonios que componen el Distrito Creativo ZIBO.</t>
  </si>
  <si>
    <t>2.1.1 Programas de formación que respondan a las necesidades de los agentes del sector artístico</t>
  </si>
  <si>
    <t>2.1.2 Acompañamiento técnico a entidades e instituciones en la formulación y mejoramiento de programas de formación y fortalecimiento empresarial</t>
  </si>
  <si>
    <t>2.1.6 Laboratorios para los agentes culturales y creativos en competencias emprendedoras y empresariales.</t>
  </si>
  <si>
    <t>2.1.7. Acciones encaminadas al uso y explotación de la propiedad intelectual</t>
  </si>
  <si>
    <t>2.2.2 Estrategia para desarrollar programas de desarrollo de competencias profesionales, habilidades y destrezas en los campos de las disciplinas artísticas y patrimoniales, en el marco del Plan Estratégico Cultural de Formación Artística y Cultural</t>
  </si>
  <si>
    <t xml:space="preserve">2.2.3 Formación en Patrimonio Cultural orientadas al fortalecimiento de sectores culturales y creativos en el Distrito </t>
  </si>
  <si>
    <t xml:space="preserve">2.2.5. Procesos de cualificación y/o profesionalización asociados con la economía cultural y creativa dirigidos a los agentes culturales.    </t>
  </si>
  <si>
    <t>3.1.1 Portafolio distrital de estimulos dirigido a promover las industrias culturales y creativas</t>
  </si>
  <si>
    <t>SCRD - idartes</t>
  </si>
  <si>
    <t>3.1.2 Acompañamiento técnico a entidades e instituciones en el financiamiento a emprendimientos y empresas del sector cultural y creativo</t>
  </si>
  <si>
    <t>Producto inactivo</t>
  </si>
  <si>
    <t>3.1.5 Acciones estratégicas desarrolladas para el financiamiento de iniciativas del sector cultural y creativo</t>
  </si>
  <si>
    <t>4.1.1 Acompañamientos técnicos para la planeación estratégica de los programas asociados a los clusters  y/o aglomeraciones del sector cultural y creativos que son desarrollados por entidades públicas y privadas de Bogotá</t>
  </si>
  <si>
    <t>4.2.3 Estrategia para identificar acciones de ampliación de mercado en el marco del Plan Estratégico Cultural de Ciudad Creativa de la Música</t>
  </si>
  <si>
    <t>4.2.4 Programas para la circulación y/o comercialización de bienes y servicios culturales y creativos del los agentes del sector</t>
  </si>
  <si>
    <t>4.2.5 Acompañamiento técnico a las instituciones responsables de las plataformas de promoción y circulación de bienes y servicios del sector cultural y creativo</t>
  </si>
  <si>
    <t xml:space="preserve">4.2.7 Estímulos para la promoción y circulación de bienes y servicios del sector cultural y creativo </t>
  </si>
  <si>
    <t>4.2.8 Mercados para la circulación, promoción y comercialización de bienes y servicios de los agentes del sector cultural y creativo.</t>
  </si>
  <si>
    <t>4.2.9 Contenidos digitales culturales y creativos en circulación en la plataforma digital dispuesta por el sector cultura</t>
  </si>
  <si>
    <t xml:space="preserve">4.2.10  Informes con análisis sobre la implementación de la Ley 1493 de 2011 (Ley de Espectáculo Público) en el Distrito </t>
  </si>
  <si>
    <t>4.2.11 Número de emprendimientos acompañados para la promoción y circulación de sus bienes y servicios</t>
  </si>
  <si>
    <t>4.3.1 Programa para la transformación de factores culturales asociados a la economía cultural y creativa</t>
  </si>
  <si>
    <t>5.1.1 Informes con análisis estadístico sobre el desarrollo económico del sector cultural y creativo - Cuenta Satélite de Cultura de Bogotá</t>
  </si>
  <si>
    <t>5.1.2 Investigaciones de caracterización de Industrias Culturales y Creativas</t>
  </si>
  <si>
    <t>5.1.3 Acompañamiento técnico a entidades e instituciones para realizar investigaciones del sector cultural y creativo</t>
  </si>
  <si>
    <t>5.1.4 Informe de identificación y medición de factores culturales asociados a la economía cultural y creativa</t>
  </si>
  <si>
    <t>5.1.5  Acciones de divulgación sobre patrimonio cultural que contribuyan al sector cultural y creativo</t>
  </si>
  <si>
    <t>CULTURA CIUDADANA</t>
  </si>
  <si>
    <t>1.1.1 Estrategias para la transformación cultural sostenible priorizadas en cada plan de desarrollo distrital</t>
  </si>
  <si>
    <t>1.1.2 Estrategias integrales, intersectoriales y corresponsables implementadas para la transformación cultural sostenible en temas priorizados</t>
  </si>
  <si>
    <t>2.1.2 Enfoque cultural transversal incorporado en las fases del ciclo de instrumentos de planeación estratégica de la ciudad</t>
  </si>
  <si>
    <t>2.2.1 Metodologías para la priorización de problemáticas culturales de la ciudad adoptadas por entidades públicas, privadas y comunitarias</t>
  </si>
  <si>
    <t>2.2.2 Metodologías para el diálogo de actores públicos, privados y comunitarios adoptados por entidades públicas, privadas y comunitarias</t>
  </si>
  <si>
    <t>2.2.3 Instrumentos para la gestión de la cultura ciudadana adoptadas por entidades públicas, privadas y comunitarias</t>
  </si>
  <si>
    <t>2.2.4 Portafolio Distrital de Fomento a la Cultura Ciudadana</t>
  </si>
  <si>
    <t>2.2.5 Sello a la gestión de la cultura ciudadana</t>
  </si>
  <si>
    <t>2.2.6 Premio a la Gestión de la Cultura Ciudadana</t>
  </si>
  <si>
    <t>3.1.1 Esquema de coordinación de los recursos públicos para la cultura ciudadana.</t>
  </si>
  <si>
    <t>3.1.2 Lineamientos para la movilización de recursos públicos, privados y comunitarios para la cultura ciudadana.</t>
  </si>
  <si>
    <t>3.1.3 Recursos entregados anualmente por concepto de alianzas, apoyos y estímulos para cultura ciudadana</t>
  </si>
  <si>
    <t>4.1.1 Promoción de alianzas público-privadas y público-comunitarias para la cultura ciudadana</t>
  </si>
  <si>
    <t>4.1.2 Personas y organizaciones beneficiarias del Portafolio de Fomento a la Cultura Ciudadana</t>
  </si>
  <si>
    <t>4.1.3 Mecanismos para la promoción de la asociatividad entre las organizaciones de la Red de Cultura Ciudadana y Democrática</t>
  </si>
  <si>
    <t>4.1.4 Escuela de Formación de multiplicadores en Cultura Ciudadana</t>
  </si>
  <si>
    <t>5.1.1 Áreas rurales de la ciudad incorporadas en los índices, variables e instrumentos para la gestión del conocimiento sobre la cultura ciudadana</t>
  </si>
  <si>
    <t>5.1.2 Instrumentos para la gestión de la información y el conocimiento social sobre la cultura ciudadana.</t>
  </si>
  <si>
    <t>5.1.3 Plan integral para la promoción de la producción y usos sociales de conocimientos sobre Cultura Ciudadana</t>
  </si>
  <si>
    <t>5.1.4 Centro de memorias sociales de la Cultura Ciudadana</t>
  </si>
  <si>
    <t>DRAFE</t>
  </si>
  <si>
    <t>1.1.2. Medición de factores culturales asociados a las prácticas recreativas y deportivas en la ciudad</t>
  </si>
  <si>
    <t>DEPORTE, RECREACIÓN, ACTIVIDAD FÍSICA Y ESCENARIOS DEPORTIVOS</t>
  </si>
  <si>
    <t>1.1.4. Medición de la práctica de actividad física en los beneficiarios que participan en los programas de la Subdirección Técnica de Recreación en relación a las recomendaciones vigentes de la Organización Mundial de la Salud - OMS</t>
  </si>
  <si>
    <t>Debido a cambios estratégicos en los métodos de medición, se ha ajustado a la baja la meta programada para 2024, considerando el enfoque, la estructura, los objetivos y la población beneficiaria de cada proyecto e inversión. No obstante, este ajuste no impacta la meta total, ya que en 2023 se realizó una sobreejecución.</t>
  </si>
  <si>
    <t>1.1.11 Articulaciòn de Regiòn RAP-E y Regiòn Metropolitana Bogotá-Cundinamarca para incentivar el deporte la recreaciòn la actividad fìsica y el turismo en torno al uso de la bicicleta de montaña</t>
  </si>
  <si>
    <t>1.2.2. Articulaciones generadas con el sector privado para el incremento de actividades recreativas, deportivas y de actividad física.</t>
  </si>
  <si>
    <t>2.1.1 Medición de la participación de la economía del sector deporte en el PIB de la ciudad</t>
  </si>
  <si>
    <t>IDRD - SCRD</t>
  </si>
  <si>
    <t>2.1.2. Agenda de trabajo colaborativa para el fortalecimiento de la economía del sector del deporte, recreación y actividad física</t>
  </si>
  <si>
    <t>2.2.1. Servicio Social Estudiantil en los componentes de Actividad Física, Recreación y Deporte desarrollados por el IDRD.</t>
  </si>
  <si>
    <t>2.2.2. Implementación de la etapa de talento y reserva que contribuya al aumento de la base deportiva de Bogotá.</t>
  </si>
  <si>
    <t>2.2.3. Articulaciones con el sector académico que permitan el intercambio de conocimientos y el desarrollo conjunto de procesos de formación y gestión del conocimiento en torno a la Actividad Física, la Recreación y el Deporte.</t>
  </si>
  <si>
    <t>3.1.1. Investigaciones asociadas a la práctica deportiva cuyos resultados aporten a la formación integral de niños, niñas, adolescentes y jóvenes</t>
  </si>
  <si>
    <t>3.1.3. Oferta de actividades en la Biblioteca Pública del Deporte y la Actividad Física, para la promoción de hábitos saludables y beneficios del deporte, a través de las practicas de lectura, escritura y oralidad.</t>
  </si>
  <si>
    <t>4.1.1. Promoción y divulgación de campañas que incentiven la participación y la práctica deportiva.</t>
  </si>
  <si>
    <t>4.1.2. Divulgaciòn de actividades deportivas, recreativas, actividad fìsica, parques y escenarios</t>
  </si>
  <si>
    <t>5.1.1. Alianzas suscritas por el IDRD para el fortalecimiento del sistema de parques y escenarios deportivos de la ciudad.</t>
  </si>
  <si>
    <t>5.1.2 Intervenciones recreodeportivas en los espacios de influencia de los Distritos Creativos.</t>
  </si>
  <si>
    <t>5.1.3. Protocolo para el fomento del respeto a la diversidad poblacional y la prevención de violencias basadas en género en los parques y escenarios administrados directamente por el IDRD</t>
  </si>
  <si>
    <t>5.1.4. Parques y escenarios de administración directa del IDRD con oferta de conectividad digital para sus asistentes y el equipo técnico del IDRD.</t>
  </si>
  <si>
    <t>5.2.1. Estrategias de adaptación y mitigación del cambio climático implementadas en el sistema de parques y escenarios.</t>
  </si>
  <si>
    <t>LEO</t>
  </si>
  <si>
    <t>1.1.4. Escuela de lectores enfocada a programas de formación y cualificación de mediadores institucionales y comunitarios</t>
  </si>
  <si>
    <t>LECTURA, ESCRITURA Y ORALIDAD</t>
  </si>
  <si>
    <t>1.1.5. Cualificación para agentes culturales y cuidadores de la primera infancia sobre las relaciones entre arte, juego, escritura, lectura, oralidad, desarrollo integral y primera infancia.</t>
  </si>
  <si>
    <t>1.1.6. Programa de alfabetización y multialfabetización para la inclusión en la cultura escrita, con enfoques de género, poblacional-diferencial, territorial y ambiental</t>
  </si>
  <si>
    <t>1.1.9 Procesos de formación artística con énfasis en literatura para niñas, niños y jóvenes de la estrategia de Jornada Única y Completa de la Secretaría de Educación Distrital.</t>
  </si>
  <si>
    <t>1.1.10 Programa de formación en mediación para madres, padres y cuidadores en el marco del Sistema Distrital de Cuidado</t>
  </si>
  <si>
    <t>1.2.1 Fomento alrededor de la gestión del conocimiento sobre lectura, escritura y oralidad</t>
  </si>
  <si>
    <t>1.2.2. Beca de procesos locales de investigación y gestión del conocimiento en cultura escrita (PDE)</t>
  </si>
  <si>
    <t>1.2.3. Programa de formación para el desarrollo de capacidades alrededor de la ciencia, la tecnología y la innovación.</t>
  </si>
  <si>
    <t>1.2.4. Red de semilleros de investigación sobre la cultura escrita en Bogotá</t>
  </si>
  <si>
    <t>1.2.5. Semillero de investigación de cultura escrita y desarrollo humano sostenible</t>
  </si>
  <si>
    <t>1.2.6. Investigaciones en cultura escrita con enfoque poblacional diferencial en sus diferentes categorías de análisis</t>
  </si>
  <si>
    <t>1.2.7. Investigaciones sobre oralidad y oralitura</t>
  </si>
  <si>
    <t>1.2.8 Encuesta bienal de lectura, escritura, oralidad y espacios de lectura en Bogotá</t>
  </si>
  <si>
    <t>1.2.9. Ciclo bienal de socializacion del conocimiento en cultura escrita en Bogotá</t>
  </si>
  <si>
    <t>1.2.10. Observatorio de prácticas lectoras de la Escuela de Lectores</t>
  </si>
  <si>
    <t>1.2.11 Banco georreferenciado de prácticas innovadoras y agentes de lectura, la escritura y la oralidad en Bogotá.</t>
  </si>
  <si>
    <t>IDARTES - SCRD</t>
  </si>
  <si>
    <t>1.2.12 Plataforma interoperable del Sistema Distrital de Bibliotecas</t>
  </si>
  <si>
    <t>1.2.13. Desarrollo de la plataforma Sinbad para el análisis de la información de la Red Distrital de Bibliotecas Públicas BibloRed</t>
  </si>
  <si>
    <t>1.2.14. Evaluaciones de la PPLEO</t>
  </si>
  <si>
    <t>1.2.15. Medición del valor agregado del sector editorial en Bogotá</t>
  </si>
  <si>
    <t>2.1.2. Servicios bibliotecarios y de la cultura escrita desde el diseño universal</t>
  </si>
  <si>
    <t>2.1.3. Programas de atención diferenciada para el acceso de grupos poblacionales a la cultura escrita</t>
  </si>
  <si>
    <t>2.1.4. Colección diversa en la oferta pública</t>
  </si>
  <si>
    <t>2.1.5. Salas de ideas ciudadanas para una oferta diversa y pertinente</t>
  </si>
  <si>
    <t>2.1.7. Promoción de la cultura escrita en los Distritos Creativos</t>
  </si>
  <si>
    <t>2.1.8. Oferta de programación de cultura escrita alrededor de la protección, recuperación y cuidado del medio ambiente</t>
  </si>
  <si>
    <t>2.1.9. Promoción de la lectura, la oralidad y la escritura en las localidades del centro, enfocadas en memoria y patrimonio</t>
  </si>
  <si>
    <t>2.1.10. Acciones para la atención territorial y/o con enfoque diferencial en lectura y/o escritura y/u oralidad</t>
  </si>
  <si>
    <t>2.1.11. Actividades de promoción de lectura con Libro al Viento</t>
  </si>
  <si>
    <t>2.1.13. Estrategia de comunicación y difusión con componente comunitario y masivo</t>
  </si>
  <si>
    <t>2.1.14. Instancias de coordinación y participación para la cultura escrita</t>
  </si>
  <si>
    <t>3.1.1. Patrimonio local de la cultura escrita en las localidades (o UPL) de Bogotá</t>
  </si>
  <si>
    <t>3.1.2. Colección suficiente para los espacios convencionales y alternativos de lectura</t>
  </si>
  <si>
    <t>3.1.5. Espacios de la cultura escrita actualizados a partir de los lineamientos del PIGA, los lineamientos de accesibilidad y actualización tecnológica</t>
  </si>
  <si>
    <t>3.1.6. Desarrollo de edilicia bibliotecaria</t>
  </si>
  <si>
    <t>3.1.7. Oraloteca</t>
  </si>
  <si>
    <t>3.1.8. Puestos de lectura con equipamientos institucionales, sociales y redes comunitarias en la zona rural y zonas urbanas</t>
  </si>
  <si>
    <t>3.1.9. Territorios lectores en la ruralidad y zonas deficitarias</t>
  </si>
  <si>
    <t>3.1.11 Biblioteca Digital de Bogotá</t>
  </si>
  <si>
    <t>3.1.12 Programa de fotalecimiento a las bibliotecas comunitarias</t>
  </si>
  <si>
    <t>3.1.13 Estrategia de bibliotecas personales para intercambio y préstamo de libros en redes locales</t>
  </si>
  <si>
    <t>3.1.14 Mediadores con gestión territorial (agentes comunitarios con influencia que faciliten llevar los servicios bibliotecarios a zonas de difícil acceso)</t>
  </si>
  <si>
    <t>3.1.15 Sistema Distrital de Bibliotecas</t>
  </si>
  <si>
    <t>3.1.16 Publicaciones de Libro al Viento</t>
  </si>
  <si>
    <t>4.1.1 Convocatorias de fomento para el fortalecimiento de los agentes del sector</t>
  </si>
  <si>
    <t>4.1.2 Fortalecimiento para editoriales independientes, emergentes y comunitarias, y librerías independientes</t>
  </si>
  <si>
    <t>4.1.3 Programa Escrituras de Bogotá</t>
  </si>
  <si>
    <t>4.1.4 Estrategias que aporten a la disminución del impacto medioambiental en el sector del libro y la lectura en Bogotá</t>
  </si>
  <si>
    <t>4.1.5 Apoyo institucional a la FILBo</t>
  </si>
  <si>
    <t>4.1.6 Circuito de programación cultural entre BibloRed y librerías</t>
  </si>
  <si>
    <t>4.1.7 Feria Nacional de Editoriales Independientes La Vuelta</t>
  </si>
  <si>
    <t>4.1.8. Participación de editoriales y librerías locales en Comités de selección de libros para Bibliotecas Públicas</t>
  </si>
  <si>
    <t>4.1.9. Estímulos para editoriales que presenten proyectos amigables con el medio ambiente</t>
  </si>
  <si>
    <t>5.1.1 Implementación del plan de trabajo con población privada de la libertad para promover encuentros con la lectura, la escritura y la oralidad, que contribuyan al crecimiento personal y desarrollo de competencias.</t>
  </si>
  <si>
    <t>5.1.2 Afiliación universal a la Red Distrital de Bibliotecas Públicas (Cada niño nace afiliado a la Red)</t>
  </si>
  <si>
    <t>5.1.3 Estrategia piloto de bibliotecas 24-7</t>
  </si>
  <si>
    <t>5.1.4 Estrategia contra la discriminación en los espacios de acceso a la cultura escrita en la ciudad</t>
  </si>
  <si>
    <t>5.1.5 Oportunidades de trabajo en las bibliotecas con enfoque diferencial</t>
  </si>
  <si>
    <t>5.1.7 Protocolo para la prevención y atención de violencias basadas en género en las bibliotecas públicas de la ciudad</t>
  </si>
  <si>
    <t>TRANSPARENCIA</t>
  </si>
  <si>
    <t>1.1.47 Sistema de información distrital Plataforma on-line, geovisor de datos abiertos de información artística territorializada implementado</t>
  </si>
  <si>
    <t xml:space="preserve"> Transparencia, Integridad y no Tolerancia con la Corrupción</t>
  </si>
  <si>
    <t>1.1.48 Sistema de información del ecosistema artístico de Bogotá implementado</t>
  </si>
  <si>
    <t>2.2.7 Protocolo para el diseño e implementación de proyectos de transformación dirigidos a promover cambios voluntarios en conocimientos, percepciones, actitudes, emociones y prácticas en favor de la transparencia, la  integridad y la no tolerancia con la corrupción que incorporen el enfoque poblacional diferencial</t>
  </si>
  <si>
    <t>2.2.8 Acompañamiento en la aplicación del protocolo para el diseño e implementación de proyectos de transformación dirigidos a promover cambios voluntarios en conocimientos, percepciones, actitudes, emociones y prácticas en favor de la transparencia, la  integridad y la no tolerancia con la corrupción</t>
  </si>
  <si>
    <t>4.1.9 Medición del Índice Cultural de Transparencia</t>
  </si>
  <si>
    <t>SERVICIO A LA CIUDADANÍA</t>
  </si>
  <si>
    <t>3.1.12  Integración del chat institucional con las redes sociales de la entidad (WhatsApp y mensajes internos de Facebook)</t>
  </si>
  <si>
    <t>Servicio a la ciudadanía</t>
  </si>
  <si>
    <t>Canal Capital</t>
  </si>
  <si>
    <t>DERECHOS HUMANOS</t>
  </si>
  <si>
    <t>2.10.1. Protocolo para la inclusión, implementación y seguimiento del enfoque de derechos humanos y culturales en los programas y estrategias de cultura, recreación y deporte</t>
  </si>
  <si>
    <t>Política Pública de Derechos Humanos</t>
  </si>
  <si>
    <t>2.10.2 Índice del ejercicio de los derechos culturales</t>
  </si>
  <si>
    <t>5.1.5 Protocolo para la gestión de estrategias de cultura ciudadana para la  transformación cultural en favor  del ejercicio de los derechos económicos, sociales, culturales y ambientales.</t>
  </si>
  <si>
    <t>ESPACIO PÚBLICO</t>
  </si>
  <si>
    <t>2.1.5 Espacio público patrimonial activado</t>
  </si>
  <si>
    <t>Espacio público</t>
  </si>
  <si>
    <t>3.1.4 Instrumentos de gestión y planeación territorial, caracterizaciones de entornos patrimoniales y conceptos técnicos y actos administrativos expedidos relacionados con el manejo, gestión, intervención y sostenibilidad del espacio público patrimonial.</t>
  </si>
  <si>
    <t>3.3.4 Acciones pedagógicas de arte y cultura en y para el espacio público.</t>
  </si>
  <si>
    <t>3.3.5 Informes de medición de factores culturales asociados al espacio público, según lineamientos de intervención de la PPDEP</t>
  </si>
  <si>
    <t>3.3.6 Intervenciones culturales y artísticas en espacio público residual, remanente y/o culata, entre otros.</t>
  </si>
  <si>
    <t>3.4.3 Implementación de la estrategia para atender a los artistas en el marco de la regulación de las actividades artísticas en el espacio público.</t>
  </si>
  <si>
    <t>EDUCACION AMBIENTAL</t>
  </si>
  <si>
    <t>2.1.12 Medición de factores culturales asociados a las prácticas proambientales</t>
  </si>
  <si>
    <t>Educación Ambiental</t>
  </si>
  <si>
    <t>2.1.13 Protocolo para la implementación de estrategias de educación ambiental para la transformación cultural, que incorpore el enfoque poblacional-diferencial y de género, dirigidos a promover cambios voluntarios en favor de prácticas proambientales.</t>
  </si>
  <si>
    <t>BIENESTAR ANIMAL</t>
  </si>
  <si>
    <t xml:space="preserve">2.3.1. Zonas responsables de Bienestar Animal para manejo de perros en parques
</t>
  </si>
  <si>
    <t>Protección y bienestar animal</t>
  </si>
  <si>
    <t>EDUCACION</t>
  </si>
  <si>
    <t>2.3.3. Laboratorios artísticos para la primera infancia dispuestos en las localidades de la ciudad, dotados y acondicionados para esta población, donde se brindarán atenciones según su momento vital con la transversalización de los enfoques de derechos, territorial, poblacional, étnico cultural, de género e interseccional.</t>
  </si>
  <si>
    <t>Educativa</t>
  </si>
  <si>
    <t>4.3.4. Jornadas de trabajo pedagógico, didáctico y lúdico relacionadas con las ciencias del espacio a desarrollarse con maestros para fortalecer sus procesos pedagógicos hacia la transformación de realidades institucionales y territoriales.</t>
  </si>
  <si>
    <t>Pendiente de dato porque en la base no estaba</t>
  </si>
  <si>
    <t>4.5.3.. Procesos de formación integral desde las artes, la cultura, el patrimonio y la ciencia en estrategias de ampliación de tiempo escolar y extraescolar para la atención a niños y niñas desde la primera infancia, jóvenes, personas adultas y mayores</t>
  </si>
  <si>
    <t>COMPETITIVIDAD Y PRODUCTIVIDAD</t>
  </si>
  <si>
    <t>3.1.3. Servicios de acompañamiento y asistencia técnica para fortalecer la vocación económica de los distritos creativos y sus áreas de influencia en la ciudad.</t>
  </si>
  <si>
    <t>Competitividad, Productividad y Desarrollo Económico</t>
  </si>
  <si>
    <t>SALUD MENTAL</t>
  </si>
  <si>
    <t>2.1.2. Eventos culturales y/o artísticos con difusión y promoción del cuidado de la salud mental y bienestar emocional.</t>
  </si>
  <si>
    <t>Salud Mental</t>
  </si>
  <si>
    <t>ECONOMIA CIRCULAR</t>
  </si>
  <si>
    <t>1.1.1. Protocolo para la gestión de estrategias de cultura ciudadana para la  transformación cultural en favor de estilos de vida sostenible</t>
  </si>
  <si>
    <t>Economía Circular</t>
  </si>
  <si>
    <t xml:space="preserve"> RURALIDAD</t>
  </si>
  <si>
    <t>1.1.1 Actividades recreativas y deportivas que promuevan la participación de las comunidades rurales del distrito capital.</t>
  </si>
  <si>
    <t>Ruralidad</t>
  </si>
  <si>
    <t>1.1.31 Identificación de manifestaciones del patrimonio cultural campesino y rural, realizada a partir de procesos participativos</t>
  </si>
  <si>
    <t>1.1.32. Identificación del patrimonio natural en las ruralidades de Bogotá</t>
  </si>
  <si>
    <t>1.1.33. Parque Arqueológico y del Patrimonio cultural de Usme</t>
  </si>
  <si>
    <t>1.1.34. Proyectos y planes de salvaguardia del patrimonio cultural inmaterial campesino y rural implementados participativamente</t>
  </si>
  <si>
    <t>1.1.36. Formación dirigida a iniciativas de organizaciones artísticas o culturales de colectivos en las localidades rurales de Bogotá.</t>
  </si>
  <si>
    <t>1.1.37. Estímulos para apoyar colectivos artísticos y culturales campesinos de las localidades rurales de Bogotá</t>
  </si>
  <si>
    <t>1.1.35. Eventos de valoración de la cultura y la memoria campesina, a través de las prácticas y circuitos de lectura, escritura y oralidad en Sumapaz, Ciudad Bolívar y Usme</t>
  </si>
  <si>
    <t>TRATA</t>
  </si>
  <si>
    <t>2.1.3. Actividades artísticas de apropiación, circulación y sensibilización desarrolladas con las victimas y las posibles víctimas de trata en la ciudad.</t>
  </si>
  <si>
    <t>Lucha de trata de personas</t>
  </si>
  <si>
    <t>P2.1.4. Actividades de recreación y deporte para personas Víctimas y posibles víctimas de trata</t>
  </si>
  <si>
    <t>P3.1.3. Espacios informativos y de prevención sobre el fenómeno de la Trata de Personas en alianza con entidades especializadas en el tema en las Bibliotecas de las localidades de Bogotá.</t>
  </si>
  <si>
    <t>ACCION COMUNAL</t>
  </si>
  <si>
    <t>1.1.2 Juntas de Acción Comunal participantes en los cursos o capacitaciones en procesos deportivos y recreativos</t>
  </si>
  <si>
    <t>de Acción Comunal</t>
  </si>
  <si>
    <t>1.3.10 Diplomado virtual de "formación en patrimonio cultural" para el fortalecimiento en herramientas de identificación del patrimonio natural y vivo, orientado a promover la participación  de las organizaciones de Acción Comunal (JAC)</t>
  </si>
  <si>
    <t>4.1.2 Jornadas de socialización con las personas afiliadas de las juntas de acción comunal sobre las líneas y programas de fomento a las cuales las juntas de acción comunal, y sus integrantes, podrán postular proyectos artísticos, culturales, patrimoniales y recreodeportivos.</t>
  </si>
  <si>
    <t>4.2.4 Organizaciones de Acción Comunal - OAC que participan de las actividades deportivas y recreativas</t>
  </si>
  <si>
    <t>COMUNICACION COMUNITARIA</t>
  </si>
  <si>
    <t>3.1.2. incentivos entregados mediante los programas de fomento para la cultura</t>
  </si>
  <si>
    <t>Comunicación Comunitaria y Alternativa</t>
  </si>
  <si>
    <t>PARTICIPACION INCIDENTE</t>
  </si>
  <si>
    <t>1.2.9 Sesiones de trabajo que promuevan acciones de diálogo ciudadano y  deliberación  para concertar la gestión del IDPC con los integrantes del Consejo Distrital de Patrimonio Cultural y de la Mesa de Consejeros y Consejeras Locales de Patrimonio Cultural.</t>
  </si>
  <si>
    <t>Participación incidente</t>
  </si>
  <si>
    <t>1.2.12 Mesas de Participación de las Artes de los Sectores Sociales y los grupos étnicos.</t>
  </si>
  <si>
    <t xml:space="preserve">1.2.14 Acciones de concertación y diálogo ciudadano
</t>
  </si>
  <si>
    <t>1.2.16 Desarrollo de las Agendas Participativas Anuales de los Consejos Distritales de las Artes</t>
  </si>
  <si>
    <t>2.2.12 Acciones de fortalecimiento institucional del IDPC orientadas a mejorar las dimensiones de participación que se miden con el Índice Institucional de Participación Ciudadana IIPC elaborado por la Veeduría</t>
  </si>
  <si>
    <t>2.2.14  Jornadas de inducción y reinducción sobre temas específicos de participación ciudadana</t>
  </si>
  <si>
    <t>2.2.20 Acciones de fortalecimiento institucional en IDARTES orientadas a mejorar las dimensiones de participación que se miden con el Índice Institucional de Participación Ciudadana IIPC elaborado por la Veeduría</t>
  </si>
  <si>
    <t>3.1.3  Estrategia de fortalecimiento a las organizaciones sociales para el fomento de las artes</t>
  </si>
  <si>
    <t>3.2.2 Fortalecimiento de las instancias de participación ciudadana de patrimonio cultural</t>
  </si>
  <si>
    <t>3.3.8 Procesos de fortalecimiento de competencias y capacidades ciudadanas para el ejercicio de la participación, diseñado y articulado</t>
  </si>
  <si>
    <t>SEGURIDAD</t>
  </si>
  <si>
    <t>1.1.8 Proceso de integración realizado entre Línea Calma y Línea 123</t>
  </si>
  <si>
    <t>Seguridad, Convivencia, Justicia y, Construcción de Paz y Reconciliación</t>
  </si>
  <si>
    <t>4.3.4. Encuentros Culturales Comunitarios que contribuyan al fortalecimiento del tejido social, la reconciliación y la paz, con enfoque diferencial-poblacional, de género y territorial</t>
  </si>
  <si>
    <t>4.1.4. Actividades de homenaje y reconocimiento a las víctimas concertadas con las Organizaciones de víctimas y con la ACDVPR incluidas en el marco del PAD víctimas</t>
  </si>
  <si>
    <t>4.3.7. Laboratorios artísticos de arte y memoria para la convivencia y la paz que aporten a procesos de reparación simbólica, construcción de memoria y promuevan escenarios de convivencia y paz, con enfoque diferencial y poblacional</t>
  </si>
  <si>
    <t>4.3.8. Formación y creación artística para apoyar Iniciativas de memoria artísticas y culturales con enfoque diferencial-poblacional y de género</t>
  </si>
  <si>
    <t>MIGRANTES</t>
  </si>
  <si>
    <t>1.1.2. Protocolo para la estandarización y ampliación de la categoría que permita el registro e identificación en los sistemas de Información de las personas migrantes internacionales beneficiados por la oferta del sector Cultura, Recreación y Deporte.</t>
  </si>
  <si>
    <t>Acogida, Inclusión y Desarrollo para las y los Nuevos Bogotanos (POBLACIÓN MIGRANTE INTERNACIONAL)</t>
  </si>
  <si>
    <t>1.1.3. Reporte periódico de personas migrantes internacionales que acceden a la oferta del sector Cultura, Recreación y Deporte.</t>
  </si>
  <si>
    <t>2.1.4 . Atención a personas  migrantes internacionales en los programas recreo-deportivos</t>
  </si>
  <si>
    <t>3. 1 4. Parques y/o escenarios administrados por el IDRD, facilitados a las organizaciones pertenecientes a la población migrante internacional a partir de las solicitudes recibidas.</t>
  </si>
  <si>
    <t>3.1.5. Actividades de sensibilización con las organizaciones de la población migrante internacional a quienes se brinde el préstamo de parques y escenarios, enfocadas en promover su uso adecuado</t>
  </si>
  <si>
    <t>SEGURIDAD ALIMENTARIA</t>
  </si>
  <si>
    <t>3.2.4. Sesiones de Actividad Física dirigidas que aporten en la disminución del sobrepeso y obesidad en la población del Distrito Capital.</t>
  </si>
  <si>
    <t>Seguridad Alimentaria y Nutricional "CONSTRUYENDO CIUDADANIA ALIMENTARIA</t>
  </si>
  <si>
    <t>Son corresponsables, lo reporta Salud</t>
  </si>
  <si>
    <t>3.2.5. Programas deportivos y de actividad física, en los ámbitos comunitario y educativo.</t>
  </si>
  <si>
    <t>PAD VICTIMAS</t>
  </si>
  <si>
    <t>Realizar el 100% de los procesos participativos y acciones de fortalecimiento socio-cultural para la transformación de espacios identificados como entornos conflictivos en los territorios priorizados</t>
  </si>
  <si>
    <t>Plan de Acción Distrital para Víctimas del Conflicto Armado</t>
  </si>
  <si>
    <t>Realizar 8 laboratorios de transformación cultural para la paz en territorios PDET y/o territorios priorizados por la estrategia de Transformaciones Rurales Integrales</t>
  </si>
  <si>
    <t>Otorgar (3) tres estímulos anuales a agentes culturales, artísticos, patrimoniales víctimas del conflicto armado, para fortalecer la reconstrucción de su tejido social, así como promover la participación de las comunidades a favor de la construcción de la paz desde los territorios.</t>
  </si>
  <si>
    <t>Implementar y fortalecer  el 100% de las acciones relacionadas con el componente cultural de los planes integrales de reparación colectiva PIRC, así como con las organizaciones de los sujetos de reparación colectiva y espacios de concertación priorizados</t>
  </si>
  <si>
    <t>Item</t>
  </si>
  <si>
    <t>Nombre de la Política Pública</t>
  </si>
  <si>
    <t xml:space="preserve"> % de Avance Promedio 2024</t>
  </si>
  <si>
    <t>Peso de la PP para el indicador</t>
  </si>
  <si>
    <t xml:space="preserve"> % de Avance Ponderado 2024 según el peso de la PP</t>
  </si>
  <si>
    <t>Consolidado Seguimiento Políticas Públicas 2024 sector CRD</t>
  </si>
  <si>
    <t>N° de Productos de la PP  con meta 2024</t>
  </si>
  <si>
    <t xml:space="preserve">N° de Productos de la 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</si>
</sst>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 #,##0;[Red]\-&quot;$&quot;\ #,##0"/>
    <numFmt numFmtId="44" formatCode="_-&quot;$&quot;\ * #,##0.00_-;\-&quot;$&quot;\ * #,##0.00_-;_-&quot;$&quot;\ * &quot;-&quot;??_-;_-@_-"/>
    <numFmt numFmtId="164" formatCode="0.0%"/>
    <numFmt numFmtId="165" formatCode="_-&quot;$&quot;\ * #,##0_-;\-&quot;$&quot;\ * #,##0_-;_-&quot;$&quot;\ * &quot;-&quot;??_-;_-@_-"/>
    <numFmt numFmtId="166" formatCode="&quot;$&quot;\ #,##0"/>
    <numFmt numFmtId="167" formatCode="d\.m"/>
    <numFmt numFmtId="168" formatCode="d/m/yyyy"/>
    <numFmt numFmtId="169" formatCode="0.0"/>
    <numFmt numFmtId="170" formatCode="0.0000%"/>
  </numFmts>
  <fonts count="83">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rgb="FF000000"/>
      <name val="Times New Roman"/>
      <family val="1"/>
    </font>
    <font>
      <sz val="11"/>
      <color rgb="FF000000"/>
      <name val="Aptos Narrow"/>
      <family val="2"/>
      <scheme val="minor"/>
    </font>
    <font>
      <sz val="10"/>
      <color rgb="FF000000"/>
      <name val="Arial Narrow"/>
      <family val="2"/>
    </font>
    <font>
      <b/>
      <sz val="10"/>
      <name val="Arial Narrow"/>
      <family val="2"/>
    </font>
    <font>
      <sz val="10"/>
      <name val="Arial Narrow"/>
      <family val="2"/>
    </font>
    <font>
      <sz val="9"/>
      <color indexed="81"/>
      <name val="Tahoma"/>
      <family val="2"/>
    </font>
    <font>
      <sz val="10"/>
      <color rgb="FF000000"/>
      <name val="Aptos Narrow"/>
      <family val="2"/>
      <scheme val="minor"/>
    </font>
    <font>
      <u/>
      <sz val="11"/>
      <color theme="10"/>
      <name val="Aptos Narrow"/>
      <family val="2"/>
      <scheme val="minor"/>
    </font>
    <font>
      <sz val="10"/>
      <name val="Arial"/>
      <family val="2"/>
    </font>
    <font>
      <b/>
      <sz val="24"/>
      <color theme="1"/>
      <name val="Aptos Narrow"/>
      <family val="2"/>
      <scheme val="minor"/>
    </font>
    <font>
      <b/>
      <sz val="30"/>
      <color rgb="FF0B5394"/>
      <name val="Roboto"/>
    </font>
    <font>
      <b/>
      <sz val="20"/>
      <color rgb="FF0B5394"/>
      <name val="Roboto"/>
    </font>
    <font>
      <sz val="10"/>
      <color theme="1"/>
      <name val="Arial"/>
      <family val="2"/>
    </font>
    <font>
      <b/>
      <sz val="11"/>
      <color rgb="FF434343"/>
      <name val="Poppins"/>
    </font>
    <font>
      <sz val="11"/>
      <color rgb="FF434343"/>
      <name val="Poppins"/>
    </font>
    <font>
      <sz val="10"/>
      <color theme="1"/>
      <name val="Poppins"/>
    </font>
    <font>
      <b/>
      <sz val="9"/>
      <color rgb="FF000000"/>
      <name val="Roboto"/>
    </font>
    <font>
      <b/>
      <sz val="8"/>
      <color rgb="FF000000"/>
      <name val="Roboto"/>
    </font>
    <font>
      <b/>
      <sz val="11"/>
      <color rgb="FF000000"/>
      <name val="Roboto"/>
    </font>
    <font>
      <sz val="10"/>
      <color rgb="FF434343"/>
      <name val="Roboto"/>
    </font>
    <font>
      <b/>
      <sz val="10"/>
      <color rgb="FF434343"/>
      <name val="Roboto"/>
    </font>
    <font>
      <sz val="10"/>
      <color theme="1"/>
      <name val="Roboto"/>
    </font>
    <font>
      <sz val="10"/>
      <color rgb="FFFFC000"/>
      <name val="Roboto"/>
    </font>
    <font>
      <b/>
      <i/>
      <sz val="10"/>
      <color rgb="FF434343"/>
      <name val="Roboto"/>
    </font>
    <font>
      <u/>
      <sz val="10"/>
      <color rgb="FF434343"/>
      <name val="Roboto"/>
    </font>
    <font>
      <sz val="10"/>
      <color rgb="FF595959"/>
      <name val="Roboto"/>
    </font>
    <font>
      <sz val="10"/>
      <color theme="8"/>
      <name val="Roboto"/>
    </font>
    <font>
      <b/>
      <sz val="10"/>
      <color theme="1"/>
      <name val="Roboto"/>
    </font>
    <font>
      <sz val="10"/>
      <color theme="5"/>
      <name val="Roboto"/>
    </font>
    <font>
      <sz val="10"/>
      <color rgb="FFFF0000"/>
      <name val="Roboto"/>
    </font>
    <font>
      <sz val="11"/>
      <color rgb="FF434343"/>
      <name val="Roboto"/>
    </font>
    <font>
      <sz val="10"/>
      <color rgb="FF000000"/>
      <name val="Arial"/>
      <family val="2"/>
    </font>
    <font>
      <b/>
      <sz val="10"/>
      <color rgb="FF000000"/>
      <name val="Calibri"/>
      <family val="2"/>
    </font>
    <font>
      <sz val="10"/>
      <color theme="1"/>
      <name val="Calibri"/>
      <family val="2"/>
    </font>
    <font>
      <sz val="10"/>
      <color rgb="FF000000"/>
      <name val="Calibri"/>
      <family val="2"/>
    </font>
    <font>
      <sz val="10"/>
      <name val="Arial"/>
      <family val="2"/>
      <charset val="1"/>
    </font>
    <font>
      <b/>
      <sz val="12"/>
      <color theme="1"/>
      <name val="Aptos Narrow"/>
      <family val="2"/>
      <scheme val="minor"/>
    </font>
    <font>
      <sz val="8"/>
      <name val="Aptos Narrow"/>
      <family val="2"/>
      <scheme val="minor"/>
    </font>
    <font>
      <b/>
      <sz val="8"/>
      <color rgb="FF666666"/>
      <name val="Roboto"/>
    </font>
    <font>
      <b/>
      <sz val="20"/>
      <name val="Roboto"/>
    </font>
    <font>
      <u/>
      <sz val="10"/>
      <color theme="10"/>
      <name val="Arial"/>
      <family val="2"/>
    </font>
    <font>
      <sz val="10"/>
      <color rgb="FF000000"/>
      <name val="Roboto"/>
    </font>
    <font>
      <b/>
      <sz val="10"/>
      <color rgb="FF000000"/>
      <name val="Aptos Narrow"/>
      <family val="2"/>
      <scheme val="minor"/>
    </font>
    <font>
      <sz val="10"/>
      <color theme="1"/>
      <name val="Aptos Narrow"/>
      <family val="2"/>
      <scheme val="minor"/>
    </font>
    <font>
      <b/>
      <sz val="11"/>
      <color rgb="FF000000"/>
      <name val="Aptos Narrow"/>
      <family val="2"/>
      <scheme val="minor"/>
    </font>
    <font>
      <sz val="11"/>
      <name val="Arial"/>
      <family val="2"/>
    </font>
    <font>
      <b/>
      <sz val="16"/>
      <name val="Arial"/>
      <family val="2"/>
    </font>
    <font>
      <b/>
      <sz val="11"/>
      <color theme="0"/>
      <name val="Arial"/>
      <family val="2"/>
    </font>
    <font>
      <b/>
      <sz val="10"/>
      <color rgb="FF000000"/>
      <name val="Arial"/>
      <family val="2"/>
    </font>
    <font>
      <sz val="11"/>
      <color rgb="FF000000"/>
      <name val="Aptos Narrow"/>
      <family val="2"/>
    </font>
    <font>
      <b/>
      <sz val="10"/>
      <color rgb="FF000000"/>
      <name val="Aptos Narrow"/>
      <family val="2"/>
    </font>
    <font>
      <b/>
      <sz val="10"/>
      <color rgb="FF00000A"/>
      <name val="Arial"/>
      <family val="2"/>
    </font>
    <font>
      <sz val="10"/>
      <color rgb="FF00000A"/>
      <name val="Arial"/>
      <family val="2"/>
    </font>
    <font>
      <b/>
      <sz val="20"/>
      <color theme="1"/>
      <name val="Aptos Narrow"/>
      <family val="2"/>
      <scheme val="minor"/>
    </font>
    <font>
      <b/>
      <sz val="11"/>
      <color theme="1"/>
      <name val="Calibri"/>
      <family val="2"/>
    </font>
    <font>
      <b/>
      <sz val="8"/>
      <color theme="1"/>
      <name val="Arial"/>
      <family val="2"/>
    </font>
    <font>
      <b/>
      <sz val="16"/>
      <color theme="1"/>
      <name val="Arial"/>
      <family val="2"/>
    </font>
    <font>
      <sz val="11"/>
      <name val="Calibri"/>
      <family val="2"/>
    </font>
    <font>
      <b/>
      <sz val="16"/>
      <color theme="1"/>
      <name val="Calibri"/>
      <family val="2"/>
    </font>
    <font>
      <sz val="11"/>
      <color theme="1"/>
      <name val="Calibri"/>
      <family val="2"/>
    </font>
    <font>
      <b/>
      <sz val="11"/>
      <color rgb="FFFFFFFF"/>
      <name val="Calibri"/>
      <family val="2"/>
    </font>
    <font>
      <b/>
      <sz val="10"/>
      <color theme="1"/>
      <name val="Calibri"/>
      <family val="2"/>
    </font>
    <font>
      <sz val="11"/>
      <color rgb="FFFFFFFF"/>
      <name val="Calibri"/>
      <family val="2"/>
    </font>
    <font>
      <sz val="11"/>
      <color rgb="FF000000"/>
      <name val="Calibri"/>
      <family val="2"/>
    </font>
    <font>
      <sz val="9"/>
      <color theme="1"/>
      <name val="Arial"/>
      <family val="2"/>
    </font>
    <font>
      <sz val="11"/>
      <color theme="1"/>
      <name val="Arial Narrow"/>
      <family val="2"/>
    </font>
    <font>
      <sz val="11"/>
      <color theme="1"/>
      <name val="&quot;Ȫrial Narrow\&quot;&quot;"/>
    </font>
    <font>
      <b/>
      <sz val="11"/>
      <color theme="0"/>
      <name val="Calibri"/>
      <family val="2"/>
    </font>
    <font>
      <sz val="11"/>
      <color rgb="FF000000"/>
      <name val="Arial Narrow"/>
      <family val="2"/>
    </font>
    <font>
      <sz val="11"/>
      <color rgb="FF000000"/>
      <name val="&quot;\&quot;ȫrial narrow\\\&quot;\&quot;&quot;"/>
    </font>
    <font>
      <sz val="12"/>
      <color theme="1"/>
      <name val="Arial Narrow"/>
      <family val="2"/>
    </font>
    <font>
      <b/>
      <i/>
      <sz val="11"/>
      <color rgb="FFFFFFFF"/>
      <name val="Calibri"/>
      <family val="2"/>
    </font>
    <font>
      <sz val="11"/>
      <color rgb="FF000000"/>
      <name val="&quot;Aptos Narrow&quot;"/>
    </font>
    <font>
      <sz val="11"/>
      <color rgb="FF000000"/>
      <name val="Arial"/>
      <family val="2"/>
    </font>
    <font>
      <b/>
      <sz val="13"/>
      <color theme="1"/>
      <name val="Calibri"/>
      <family val="2"/>
    </font>
    <font>
      <i/>
      <sz val="11"/>
      <color theme="1"/>
      <name val="Calibri"/>
      <family val="2"/>
    </font>
    <font>
      <b/>
      <i/>
      <sz val="12"/>
      <color rgb="FFFFFFFF"/>
      <name val="Calibri"/>
      <family val="2"/>
    </font>
    <font>
      <b/>
      <u/>
      <sz val="16"/>
      <color theme="10"/>
      <name val="Aptos Narrow"/>
      <family val="2"/>
      <scheme val="minor"/>
    </font>
    <font>
      <b/>
      <sz val="16"/>
      <name val="Aptos Narrow"/>
      <family val="2"/>
      <scheme val="minor"/>
    </font>
  </fonts>
  <fills count="4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BEC9D1"/>
      </patternFill>
    </fill>
    <fill>
      <patternFill patternType="solid">
        <fgColor rgb="FF800080"/>
        <bgColor indexed="64"/>
      </patternFill>
    </fill>
    <fill>
      <patternFill patternType="solid">
        <fgColor theme="9"/>
        <bgColor indexed="64"/>
      </patternFill>
    </fill>
    <fill>
      <patternFill patternType="solid">
        <fgColor theme="8" tint="0.39997558519241921"/>
        <bgColor indexed="64"/>
      </patternFill>
    </fill>
    <fill>
      <patternFill patternType="solid">
        <fgColor rgb="FFFFFFFF"/>
        <bgColor rgb="FFFFFFFF"/>
      </patternFill>
    </fill>
    <fill>
      <patternFill patternType="solid">
        <fgColor rgb="FFEFEFEF"/>
        <bgColor rgb="FFEFEFEF"/>
      </patternFill>
    </fill>
    <fill>
      <patternFill patternType="solid">
        <fgColor rgb="FFF2F2F2"/>
        <bgColor rgb="FFF2F2F2"/>
      </patternFill>
    </fill>
    <fill>
      <patternFill patternType="solid">
        <fgColor rgb="FFCCCCCC"/>
        <bgColor rgb="FFCCCCCC"/>
      </patternFill>
    </fill>
    <fill>
      <patternFill patternType="solid">
        <fgColor rgb="FFF3F3F3"/>
        <bgColor rgb="FFF3F3F3"/>
      </patternFill>
    </fill>
    <fill>
      <patternFill patternType="solid">
        <fgColor theme="0"/>
        <bgColor rgb="FFFFFF00"/>
      </patternFill>
    </fill>
    <fill>
      <patternFill patternType="solid">
        <fgColor theme="0"/>
        <bgColor rgb="FFF1CEEE"/>
      </patternFill>
    </fill>
    <fill>
      <patternFill patternType="solid">
        <fgColor theme="0"/>
        <bgColor indexed="64"/>
      </patternFill>
    </fill>
    <fill>
      <patternFill patternType="solid">
        <fgColor theme="0"/>
        <bgColor theme="0"/>
      </patternFill>
    </fill>
    <fill>
      <patternFill patternType="solid">
        <fgColor rgb="FFFFFF00"/>
        <bgColor rgb="FFFFFF00"/>
      </patternFill>
    </fill>
    <fill>
      <patternFill patternType="solid">
        <fgColor rgb="FFF1CEEE"/>
        <bgColor rgb="FFF1CEEE"/>
      </patternFill>
    </fill>
    <fill>
      <patternFill patternType="solid">
        <fgColor rgb="FFEDEDED"/>
        <bgColor indexed="64"/>
      </patternFill>
    </fill>
    <fill>
      <patternFill patternType="solid">
        <fgColor rgb="FFFFFFFF"/>
        <bgColor indexed="64"/>
      </patternFill>
    </fill>
    <fill>
      <patternFill patternType="solid">
        <fgColor theme="9" tint="0.79998168889431442"/>
        <bgColor rgb="FFF3F3F3"/>
      </patternFill>
    </fill>
    <fill>
      <patternFill patternType="solid">
        <fgColor rgb="FFEAD1DC"/>
        <bgColor rgb="FFEAD1DC"/>
      </patternFill>
    </fill>
    <fill>
      <patternFill patternType="solid">
        <fgColor theme="9" tint="0.79998168889431442"/>
        <bgColor indexed="64"/>
      </patternFill>
    </fill>
    <fill>
      <patternFill patternType="solid">
        <fgColor theme="2"/>
        <bgColor rgb="FFEAD1DC"/>
      </patternFill>
    </fill>
    <fill>
      <patternFill patternType="solid">
        <fgColor theme="2"/>
        <bgColor indexed="64"/>
      </patternFill>
    </fill>
    <fill>
      <patternFill patternType="solid">
        <fgColor rgb="FF92D050"/>
        <bgColor indexed="64"/>
      </patternFill>
    </fill>
    <fill>
      <patternFill patternType="solid">
        <fgColor rgb="FFCC00CC"/>
        <bgColor indexed="64"/>
      </patternFill>
    </fill>
    <fill>
      <patternFill patternType="solid">
        <fgColor rgb="FFE8E8E8"/>
        <bgColor indexed="64"/>
      </patternFill>
    </fill>
    <fill>
      <patternFill patternType="solid">
        <fgColor rgb="FFF2F2F2"/>
        <bgColor indexed="64"/>
      </patternFill>
    </fill>
    <fill>
      <patternFill patternType="solid">
        <fgColor rgb="FF00B050"/>
        <bgColor indexed="64"/>
      </patternFill>
    </fill>
    <fill>
      <patternFill patternType="solid">
        <fgColor theme="4"/>
        <bgColor theme="4"/>
      </patternFill>
    </fill>
    <fill>
      <patternFill patternType="solid">
        <fgColor rgb="FFF4B083"/>
        <bgColor rgb="FFF4B083"/>
      </patternFill>
    </fill>
    <fill>
      <patternFill patternType="solid">
        <fgColor theme="9"/>
        <bgColor theme="9"/>
      </patternFill>
    </fill>
    <fill>
      <patternFill patternType="solid">
        <fgColor rgb="FFFFCE33"/>
        <bgColor rgb="FFFFCE33"/>
      </patternFill>
    </fill>
    <fill>
      <patternFill patternType="solid">
        <fgColor rgb="FFF7CAAC"/>
        <bgColor rgb="FFF7CAAC"/>
      </patternFill>
    </fill>
    <fill>
      <patternFill patternType="solid">
        <fgColor theme="5"/>
        <bgColor theme="5"/>
      </patternFill>
    </fill>
    <fill>
      <patternFill patternType="solid">
        <fgColor rgb="FFC5E0B3"/>
        <bgColor rgb="FFC5E0B3"/>
      </patternFill>
    </fill>
    <fill>
      <patternFill patternType="solid">
        <fgColor rgb="FF9900FF"/>
        <bgColor rgb="FF9900FF"/>
      </patternFill>
    </fill>
    <fill>
      <patternFill patternType="solid">
        <fgColor rgb="FFD58DFD"/>
        <bgColor rgb="FFD58DFD"/>
      </patternFill>
    </fill>
    <fill>
      <patternFill patternType="solid">
        <fgColor theme="1"/>
        <bgColor theme="1"/>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BFBFBF"/>
      </top>
      <bottom/>
      <diagonal/>
    </border>
    <border>
      <left style="dotted">
        <color rgb="FF000000"/>
      </left>
      <right style="dotted">
        <color rgb="FF000000"/>
      </right>
      <top/>
      <bottom/>
      <diagonal/>
    </border>
    <border>
      <left/>
      <right/>
      <top/>
      <bottom style="thin">
        <color rgb="FFCCCCCC"/>
      </bottom>
      <diagonal/>
    </border>
    <border>
      <left/>
      <right/>
      <top/>
      <bottom style="thin">
        <color rgb="FFB7B7B7"/>
      </bottom>
      <diagonal/>
    </border>
    <border>
      <left/>
      <right style="dotted">
        <color rgb="FF7F7F7F"/>
      </right>
      <top/>
      <bottom style="thin">
        <color rgb="FF7F7F7F"/>
      </bottom>
      <diagonal/>
    </border>
    <border>
      <left/>
      <right style="dotted">
        <color rgb="FF7F7F7F"/>
      </right>
      <top/>
      <bottom style="thin">
        <color rgb="FFB7B7B7"/>
      </bottom>
      <diagonal/>
    </border>
    <border>
      <left/>
      <right/>
      <top style="thin">
        <color rgb="FFB7B7B7"/>
      </top>
      <bottom style="double">
        <color rgb="FF7F7F7F"/>
      </bottom>
      <diagonal/>
    </border>
    <border>
      <left/>
      <right style="dotted">
        <color rgb="FF7F7F7F"/>
      </right>
      <top/>
      <bottom/>
      <diagonal/>
    </border>
    <border>
      <left/>
      <right style="dotted">
        <color rgb="FF7F7F7F"/>
      </right>
      <top style="double">
        <color rgb="FF7F7F7F"/>
      </top>
      <bottom style="thin">
        <color rgb="FF7F7F7F"/>
      </bottom>
      <diagonal/>
    </border>
    <border>
      <left/>
      <right style="dotted">
        <color rgb="FF7F7F7F"/>
      </right>
      <top style="double">
        <color rgb="FF7F7F7F"/>
      </top>
      <bottom style="double">
        <color rgb="FF7F7F7F"/>
      </bottom>
      <diagonal/>
    </border>
    <border>
      <left/>
      <right/>
      <top/>
      <bottom style="thin">
        <color rgb="FF7F7F7F"/>
      </bottom>
      <diagonal/>
    </border>
    <border>
      <left/>
      <right style="dotted">
        <color rgb="FF7F7F7F"/>
      </right>
      <top/>
      <bottom style="double">
        <color rgb="FF000000"/>
      </bottom>
      <diagonal/>
    </border>
    <border>
      <left/>
      <right/>
      <top style="double">
        <color rgb="FF7F7F7F"/>
      </top>
      <bottom style="double">
        <color rgb="FF000000"/>
      </bottom>
      <diagonal/>
    </border>
    <border>
      <left/>
      <right/>
      <top style="double">
        <color rgb="FF7F7F7F"/>
      </top>
      <bottom style="thin">
        <color rgb="FF7F7F7F"/>
      </bottom>
      <diagonal/>
    </border>
    <border>
      <left/>
      <right/>
      <top style="double">
        <color rgb="FF7F7F7F"/>
      </top>
      <bottom style="double">
        <color rgb="FF7F7F7F"/>
      </bottom>
      <diagonal/>
    </border>
    <border>
      <left/>
      <right style="dotted">
        <color rgb="FF7F7F7F"/>
      </right>
      <top style="thin">
        <color rgb="FFB7B7B7"/>
      </top>
      <bottom style="double">
        <color rgb="FF7F7F7F"/>
      </bottom>
      <diagonal/>
    </border>
    <border>
      <left/>
      <right/>
      <top style="thin">
        <color rgb="FFB7B7B7"/>
      </top>
      <bottom style="thin">
        <color rgb="FFB7B7B7"/>
      </bottom>
      <diagonal/>
    </border>
    <border>
      <left/>
      <right style="dotted">
        <color rgb="FF7F7F7F"/>
      </right>
      <top/>
      <bottom style="double">
        <color rgb="FF7F7F7F"/>
      </bottom>
      <diagonal/>
    </border>
    <border>
      <left/>
      <right style="dotted">
        <color rgb="FF7F7F7F"/>
      </right>
      <top style="thin">
        <color rgb="FFCCCCCC"/>
      </top>
      <bottom style="double">
        <color rgb="FF7F7F7F"/>
      </bottom>
      <diagonal/>
    </border>
    <border>
      <left/>
      <right/>
      <top style="thin">
        <color rgb="FFCCCCCC"/>
      </top>
      <bottom style="double">
        <color rgb="FFBFBFBF"/>
      </bottom>
      <diagonal/>
    </border>
    <border>
      <left/>
      <right style="dotted">
        <color rgb="FF7F7F7F"/>
      </right>
      <top style="double">
        <color rgb="FF7F7F7F"/>
      </top>
      <bottom style="thin">
        <color rgb="FFB7B7B7"/>
      </bottom>
      <diagonal/>
    </border>
    <border>
      <left/>
      <right/>
      <top style="double">
        <color rgb="FF7F7F7F"/>
      </top>
      <bottom style="thin">
        <color rgb="FFCCCCCC"/>
      </bottom>
      <diagonal/>
    </border>
    <border>
      <left/>
      <right style="dotted">
        <color rgb="FF7F7F7F"/>
      </right>
      <top/>
      <bottom style="double">
        <color rgb="FFBFBFBF"/>
      </bottom>
      <diagonal/>
    </border>
    <border>
      <left/>
      <right/>
      <top style="double">
        <color rgb="FF7F7F7F"/>
      </top>
      <bottom style="thin">
        <color rgb="FFB7B7B7"/>
      </bottom>
      <diagonal/>
    </border>
    <border>
      <left/>
      <right/>
      <top/>
      <bottom style="double">
        <color rgb="FF7F7F7F"/>
      </bottom>
      <diagonal/>
    </border>
    <border>
      <left/>
      <right/>
      <top style="thin">
        <color rgb="FFCCCCCC"/>
      </top>
      <bottom style="double">
        <color rgb="FF000000"/>
      </bottom>
      <diagonal/>
    </border>
    <border>
      <left/>
      <right style="dotted">
        <color rgb="FF7F7F7F"/>
      </right>
      <top style="thin">
        <color rgb="FFB7B7B7"/>
      </top>
      <bottom style="double">
        <color rgb="FF000000"/>
      </bottom>
      <diagonal/>
    </border>
    <border>
      <left/>
      <right/>
      <top style="thin">
        <color rgb="FFB7B7B7"/>
      </top>
      <bottom style="double">
        <color rgb="FF000000"/>
      </bottom>
      <diagonal/>
    </border>
    <border>
      <left/>
      <right style="dotted">
        <color rgb="FF7F7F7F"/>
      </right>
      <top style="double">
        <color rgb="FF000000"/>
      </top>
      <bottom style="double">
        <color rgb="FF000000"/>
      </bottom>
      <diagonal/>
    </border>
    <border>
      <left/>
      <right/>
      <top style="double">
        <color rgb="FF000000"/>
      </top>
      <bottom style="double">
        <color rgb="FF000000"/>
      </bottom>
      <diagonal/>
    </border>
    <border>
      <left/>
      <right style="dotted">
        <color rgb="FF7F7F7F"/>
      </right>
      <top style="thin">
        <color rgb="FFB7B7B7"/>
      </top>
      <bottom style="thin">
        <color rgb="FFBFBFBF"/>
      </bottom>
      <diagonal/>
    </border>
    <border>
      <left/>
      <right/>
      <top style="thin">
        <color rgb="FFB7B7B7"/>
      </top>
      <bottom style="thin">
        <color rgb="FFBFBFBF"/>
      </bottom>
      <diagonal/>
    </border>
    <border>
      <left/>
      <right/>
      <top style="thin">
        <color rgb="FF999999"/>
      </top>
      <bottom style="thin">
        <color rgb="FFB7B7B7"/>
      </bottom>
      <diagonal/>
    </border>
    <border>
      <left/>
      <right style="dotted">
        <color rgb="FF7F7F7F"/>
      </right>
      <top style="thin">
        <color rgb="FFCCCCCC"/>
      </top>
      <bottom style="double">
        <color rgb="FF000000"/>
      </bottom>
      <diagonal/>
    </border>
    <border>
      <left/>
      <right/>
      <top/>
      <bottom style="double">
        <color rgb="FF000000"/>
      </bottom>
      <diagonal/>
    </border>
    <border>
      <left/>
      <right/>
      <top/>
      <bottom style="thin">
        <color rgb="FF999999"/>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thin">
        <color rgb="FFD9D9D9"/>
      </top>
      <bottom/>
      <diagonal/>
    </border>
    <border>
      <left/>
      <right/>
      <top style="thin">
        <color rgb="FFD9D9D9"/>
      </top>
      <bottom style="thin">
        <color rgb="FFD9D9D9"/>
      </bottom>
      <diagonal/>
    </border>
    <border>
      <left/>
      <right/>
      <top style="thin">
        <color rgb="FFD9D9D9"/>
      </top>
      <bottom style="thin">
        <color rgb="FFBFBFBF"/>
      </bottom>
      <diagonal/>
    </border>
    <border>
      <left style="dotted">
        <color rgb="FF000000"/>
      </left>
      <right style="dotted">
        <color rgb="FF000000"/>
      </right>
      <top style="thin">
        <color rgb="FFA5A5A5"/>
      </top>
      <bottom/>
      <diagonal/>
    </border>
    <border>
      <left style="dotted">
        <color rgb="FF000000"/>
      </left>
      <right/>
      <top style="thin">
        <color rgb="FFBFBFBF"/>
      </top>
      <bottom/>
      <diagonal/>
    </border>
    <border>
      <left style="dotted">
        <color rgb="FF000000"/>
      </left>
      <right/>
      <top/>
      <bottom/>
      <diagonal/>
    </border>
    <border>
      <left style="dotted">
        <color rgb="FF7F7F7F"/>
      </left>
      <right style="dotted">
        <color rgb="FFBFBFBF"/>
      </right>
      <top/>
      <bottom style="thin">
        <color rgb="FFB7B7B7"/>
      </bottom>
      <diagonal/>
    </border>
    <border>
      <left style="dotted">
        <color rgb="FF7F7F7F"/>
      </left>
      <right style="dotted">
        <color rgb="FF7F7F7F"/>
      </right>
      <top/>
      <bottom style="thin">
        <color rgb="FFB7B7B7"/>
      </bottom>
      <diagonal/>
    </border>
    <border>
      <left/>
      <right/>
      <top/>
      <bottom style="double">
        <color rgb="FFBFBFBF"/>
      </bottom>
      <diagonal/>
    </border>
    <border>
      <left style="dotted">
        <color rgb="FF7F7F7F"/>
      </left>
      <right style="dotted">
        <color rgb="FF7F7F7F"/>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s>
  <cellStyleXfs count="11">
    <xf numFmtId="0" fontId="0" fillId="0" borderId="0"/>
    <xf numFmtId="44" fontId="1"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0" fontId="10" fillId="0" borderId="0"/>
    <xf numFmtId="0" fontId="1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39" fillId="0" borderId="0"/>
  </cellStyleXfs>
  <cellXfs count="509">
    <xf numFmtId="0" fontId="0" fillId="0" borderId="0" xfId="0"/>
    <xf numFmtId="0" fontId="8" fillId="0" borderId="1" xfId="2" applyFont="1" applyBorder="1" applyAlignment="1">
      <alignment horizontal="left" vertical="center" wrapText="1"/>
    </xf>
    <xf numFmtId="0" fontId="6" fillId="0" borderId="0" xfId="2" applyFont="1" applyAlignment="1">
      <alignment horizontal="left" vertical="top"/>
    </xf>
    <xf numFmtId="0" fontId="7" fillId="0" borderId="1" xfId="2" applyFont="1" applyBorder="1" applyAlignment="1">
      <alignment vertical="center" wrapText="1"/>
    </xf>
    <xf numFmtId="0" fontId="7" fillId="0" borderId="13" xfId="2" applyFont="1" applyBorder="1" applyAlignment="1">
      <alignment horizontal="center" vertical="center" wrapText="1"/>
    </xf>
    <xf numFmtId="0" fontId="7" fillId="0" borderId="16" xfId="2" applyFont="1" applyBorder="1" applyAlignment="1">
      <alignment horizontal="center" vertical="center" wrapText="1"/>
    </xf>
    <xf numFmtId="1" fontId="6" fillId="0" borderId="13" xfId="2" applyNumberFormat="1" applyFont="1" applyBorder="1" applyAlignment="1">
      <alignment horizontal="center" vertical="center" shrinkToFit="1"/>
    </xf>
    <xf numFmtId="0" fontId="8" fillId="0" borderId="13" xfId="2" applyFont="1" applyBorder="1" applyAlignment="1">
      <alignment horizontal="center" vertical="center" wrapText="1"/>
    </xf>
    <xf numFmtId="164" fontId="6" fillId="0" borderId="0" xfId="2" applyNumberFormat="1" applyFont="1" applyAlignment="1">
      <alignment horizontal="left" vertical="top"/>
    </xf>
    <xf numFmtId="0" fontId="7" fillId="0" borderId="14" xfId="2" applyFont="1" applyBorder="1" applyAlignment="1">
      <alignment horizontal="center" vertical="center" wrapText="1"/>
    </xf>
    <xf numFmtId="0" fontId="3" fillId="0" borderId="1" xfId="0" applyFont="1" applyBorder="1" applyAlignment="1">
      <alignment horizontal="center" vertical="center"/>
    </xf>
    <xf numFmtId="165" fontId="8" fillId="0" borderId="1" xfId="7" applyNumberFormat="1" applyFont="1" applyFill="1" applyBorder="1" applyAlignment="1">
      <alignment horizontal="center" vertical="center" wrapText="1"/>
    </xf>
    <xf numFmtId="0" fontId="7" fillId="6" borderId="1" xfId="2" applyFont="1" applyFill="1" applyBorder="1" applyAlignment="1">
      <alignment vertical="center" wrapText="1"/>
    </xf>
    <xf numFmtId="0" fontId="7" fillId="2" borderId="1" xfId="2" applyFont="1" applyFill="1" applyBorder="1" applyAlignment="1">
      <alignment vertical="center" wrapText="1"/>
    </xf>
    <xf numFmtId="0" fontId="7" fillId="3" borderId="1" xfId="2" applyFont="1" applyFill="1" applyBorder="1" applyAlignment="1">
      <alignment vertical="center" wrapText="1"/>
    </xf>
    <xf numFmtId="1" fontId="8" fillId="0" borderId="1" xfId="3" applyNumberFormat="1" applyFont="1" applyFill="1" applyBorder="1" applyAlignment="1">
      <alignment horizontal="center" vertical="center" wrapText="1"/>
    </xf>
    <xf numFmtId="166" fontId="8" fillId="0" borderId="1" xfId="3" applyNumberFormat="1" applyFont="1" applyFill="1" applyBorder="1" applyAlignment="1">
      <alignment horizontal="center" vertical="center" wrapText="1"/>
    </xf>
    <xf numFmtId="9" fontId="0" fillId="0" borderId="0" xfId="8" applyFont="1" applyBorder="1" applyAlignment="1">
      <alignment horizontal="center" vertical="center" wrapText="1"/>
    </xf>
    <xf numFmtId="3" fontId="6" fillId="0" borderId="0" xfId="2" applyNumberFormat="1" applyFont="1" applyAlignment="1">
      <alignment horizontal="left" vertical="top"/>
    </xf>
    <xf numFmtId="9" fontId="8" fillId="0" borderId="1" xfId="3" applyFont="1" applyFill="1" applyBorder="1" applyAlignment="1">
      <alignment horizontal="center" vertical="center" wrapText="1"/>
    </xf>
    <xf numFmtId="164" fontId="8" fillId="0" borderId="1" xfId="3"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9" fontId="0" fillId="0" borderId="1" xfId="8" applyFont="1" applyFill="1" applyBorder="1" applyAlignment="1">
      <alignment horizontal="center" vertical="center" wrapText="1"/>
    </xf>
    <xf numFmtId="9"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16" fillId="0" borderId="0" xfId="5" applyFont="1"/>
    <xf numFmtId="0" fontId="10" fillId="0" borderId="0" xfId="5"/>
    <xf numFmtId="0" fontId="17" fillId="0" borderId="0" xfId="5" applyFont="1" applyAlignment="1">
      <alignment horizontal="left" vertical="center"/>
    </xf>
    <xf numFmtId="0" fontId="18" fillId="8" borderId="0" xfId="5" applyFont="1" applyFill="1" applyAlignment="1">
      <alignment vertical="center"/>
    </xf>
    <xf numFmtId="0" fontId="18" fillId="8" borderId="0" xfId="5" applyFont="1" applyFill="1" applyAlignment="1">
      <alignment horizontal="center" vertical="center"/>
    </xf>
    <xf numFmtId="0" fontId="19" fillId="0" borderId="0" xfId="5" applyFont="1" applyAlignment="1">
      <alignment vertical="center"/>
    </xf>
    <xf numFmtId="0" fontId="21" fillId="10" borderId="22" xfId="5" applyFont="1" applyFill="1" applyBorder="1" applyAlignment="1">
      <alignment horizontal="center" vertical="center" wrapText="1"/>
    </xf>
    <xf numFmtId="0" fontId="21" fillId="10" borderId="23" xfId="5" applyFont="1" applyFill="1" applyBorder="1" applyAlignment="1">
      <alignment horizontal="center" vertical="center" wrapText="1"/>
    </xf>
    <xf numFmtId="0" fontId="22" fillId="11" borderId="23" xfId="5" applyFont="1" applyFill="1" applyBorder="1" applyAlignment="1">
      <alignment horizontal="left" vertical="center" wrapText="1"/>
    </xf>
    <xf numFmtId="0" fontId="22" fillId="11" borderId="23" xfId="5" applyFont="1" applyFill="1" applyBorder="1" applyAlignment="1">
      <alignment vertical="center"/>
    </xf>
    <xf numFmtId="0" fontId="22" fillId="11" borderId="23" xfId="5" applyFont="1" applyFill="1" applyBorder="1" applyAlignment="1">
      <alignment vertical="center" wrapText="1"/>
    </xf>
    <xf numFmtId="9" fontId="22" fillId="11" borderId="23" xfId="5" applyNumberFormat="1" applyFont="1" applyFill="1" applyBorder="1" applyAlignment="1">
      <alignment horizontal="center" vertical="center" wrapText="1"/>
    </xf>
    <xf numFmtId="0" fontId="22" fillId="11" borderId="23" xfId="5" applyFont="1" applyFill="1" applyBorder="1" applyAlignment="1">
      <alignment horizontal="center" vertical="center" wrapText="1"/>
    </xf>
    <xf numFmtId="167" fontId="23" fillId="12" borderId="24" xfId="5" applyNumberFormat="1" applyFont="1" applyFill="1" applyBorder="1" applyAlignment="1">
      <alignment horizontal="left" vertical="center" wrapText="1"/>
    </xf>
    <xf numFmtId="0" fontId="24" fillId="12" borderId="24" xfId="5" applyFont="1" applyFill="1" applyBorder="1" applyAlignment="1">
      <alignment vertical="center" wrapText="1"/>
    </xf>
    <xf numFmtId="0" fontId="23" fillId="12" borderId="24" xfId="5" applyFont="1" applyFill="1" applyBorder="1" applyAlignment="1">
      <alignment horizontal="center" vertical="center" wrapText="1"/>
    </xf>
    <xf numFmtId="9" fontId="23" fillId="12" borderId="25" xfId="5" applyNumberFormat="1" applyFont="1" applyFill="1" applyBorder="1" applyAlignment="1">
      <alignment horizontal="center" vertical="center" wrapText="1"/>
    </xf>
    <xf numFmtId="9" fontId="23" fillId="12" borderId="26" xfId="5" applyNumberFormat="1" applyFont="1" applyFill="1" applyBorder="1" applyAlignment="1">
      <alignment horizontal="center" vertical="center" wrapText="1"/>
    </xf>
    <xf numFmtId="9" fontId="23" fillId="12" borderId="27" xfId="5" applyNumberFormat="1" applyFont="1" applyFill="1" applyBorder="1" applyAlignment="1">
      <alignment horizontal="center" vertical="center" wrapText="1"/>
    </xf>
    <xf numFmtId="167" fontId="23" fillId="0" borderId="24" xfId="5" applyNumberFormat="1" applyFont="1" applyBorder="1" applyAlignment="1">
      <alignment horizontal="left" vertical="center" wrapText="1"/>
    </xf>
    <xf numFmtId="0" fontId="23" fillId="0" borderId="24" xfId="5" applyFont="1" applyBorder="1" applyAlignment="1">
      <alignment vertical="center" wrapText="1"/>
    </xf>
    <xf numFmtId="0" fontId="23" fillId="0" borderId="24" xfId="5" applyFont="1" applyBorder="1" applyAlignment="1">
      <alignment horizontal="center" vertical="center" wrapText="1"/>
    </xf>
    <xf numFmtId="9" fontId="23" fillId="0" borderId="26" xfId="5" applyNumberFormat="1" applyFont="1" applyBorder="1" applyAlignment="1">
      <alignment horizontal="center" vertical="center" wrapText="1"/>
    </xf>
    <xf numFmtId="9" fontId="23" fillId="0" borderId="24" xfId="5" applyNumberFormat="1" applyFont="1" applyBorder="1" applyAlignment="1">
      <alignment horizontal="center" vertical="center" wrapText="1"/>
    </xf>
    <xf numFmtId="0" fontId="25" fillId="0" borderId="24" xfId="5" applyFont="1" applyBorder="1" applyAlignment="1">
      <alignment horizontal="center" vertical="center" wrapText="1"/>
    </xf>
    <xf numFmtId="9" fontId="23" fillId="0" borderId="28" xfId="5" applyNumberFormat="1" applyFont="1" applyBorder="1" applyAlignment="1">
      <alignment horizontal="center" vertical="center" wrapText="1"/>
    </xf>
    <xf numFmtId="9" fontId="23" fillId="12" borderId="29" xfId="5" applyNumberFormat="1" applyFont="1" applyFill="1" applyBorder="1" applyAlignment="1">
      <alignment horizontal="center" vertical="center" wrapText="1"/>
    </xf>
    <xf numFmtId="0" fontId="26" fillId="0" borderId="24" xfId="5" applyFont="1" applyBorder="1" applyAlignment="1">
      <alignment horizontal="center" vertical="center" wrapText="1"/>
    </xf>
    <xf numFmtId="9" fontId="23" fillId="12" borderId="30" xfId="5" applyNumberFormat="1" applyFont="1" applyFill="1" applyBorder="1" applyAlignment="1">
      <alignment horizontal="center" vertical="center" wrapText="1"/>
    </xf>
    <xf numFmtId="9" fontId="23" fillId="12" borderId="31" xfId="5" applyNumberFormat="1" applyFont="1" applyFill="1" applyBorder="1" applyAlignment="1">
      <alignment horizontal="center" vertical="center" wrapText="1"/>
    </xf>
    <xf numFmtId="9" fontId="23" fillId="0" borderId="0" xfId="5" applyNumberFormat="1" applyFont="1" applyAlignment="1">
      <alignment horizontal="center" vertical="center" wrapText="1"/>
    </xf>
    <xf numFmtId="9" fontId="23" fillId="12" borderId="32" xfId="5" applyNumberFormat="1" applyFont="1" applyFill="1" applyBorder="1" applyAlignment="1">
      <alignment horizontal="center" vertical="center" wrapText="1"/>
    </xf>
    <xf numFmtId="9" fontId="23" fillId="12" borderId="33" xfId="5" applyNumberFormat="1" applyFont="1" applyFill="1" applyBorder="1" applyAlignment="1">
      <alignment horizontal="center" vertical="center" wrapText="1"/>
    </xf>
    <xf numFmtId="0" fontId="27" fillId="12" borderId="24" xfId="5" applyFont="1" applyFill="1" applyBorder="1" applyAlignment="1">
      <alignment vertical="center" wrapText="1"/>
    </xf>
    <xf numFmtId="9" fontId="23" fillId="12" borderId="24" xfId="5" applyNumberFormat="1" applyFont="1" applyFill="1" applyBorder="1" applyAlignment="1">
      <alignment horizontal="center" vertical="center" wrapText="1"/>
    </xf>
    <xf numFmtId="9" fontId="23" fillId="15" borderId="24" xfId="5" applyNumberFormat="1" applyFont="1" applyFill="1" applyBorder="1" applyAlignment="1">
      <alignment horizontal="center" vertical="center" wrapText="1"/>
    </xf>
    <xf numFmtId="0" fontId="26" fillId="12" borderId="24" xfId="5" applyFont="1" applyFill="1" applyBorder="1" applyAlignment="1">
      <alignment horizontal="center" vertical="center" wrapText="1"/>
    </xf>
    <xf numFmtId="9" fontId="23" fillId="12" borderId="34" xfId="5" applyNumberFormat="1" applyFont="1" applyFill="1" applyBorder="1" applyAlignment="1">
      <alignment horizontal="center" vertical="center" wrapText="1"/>
    </xf>
    <xf numFmtId="9" fontId="23" fillId="12" borderId="35" xfId="5" applyNumberFormat="1" applyFont="1" applyFill="1" applyBorder="1" applyAlignment="1">
      <alignment horizontal="center" vertical="center" wrapText="1"/>
    </xf>
    <xf numFmtId="9" fontId="23" fillId="16" borderId="26" xfId="5" applyNumberFormat="1" applyFont="1" applyFill="1" applyBorder="1" applyAlignment="1">
      <alignment horizontal="center" vertical="center" wrapText="1"/>
    </xf>
    <xf numFmtId="9" fontId="23" fillId="12" borderId="36" xfId="5" applyNumberFormat="1" applyFont="1" applyFill="1" applyBorder="1" applyAlignment="1">
      <alignment horizontal="center" vertical="center" wrapText="1"/>
    </xf>
    <xf numFmtId="9" fontId="23" fillId="12" borderId="38" xfId="5" applyNumberFormat="1" applyFont="1" applyFill="1" applyBorder="1" applyAlignment="1">
      <alignment horizontal="center" vertical="center" wrapText="1"/>
    </xf>
    <xf numFmtId="0" fontId="23" fillId="0" borderId="24" xfId="5" applyFont="1" applyBorder="1" applyAlignment="1">
      <alignment horizontal="left" vertical="center" wrapText="1"/>
    </xf>
    <xf numFmtId="9" fontId="23" fillId="16" borderId="24" xfId="5" applyNumberFormat="1" applyFont="1" applyFill="1" applyBorder="1" applyAlignment="1">
      <alignment horizontal="center" vertical="center" wrapText="1"/>
    </xf>
    <xf numFmtId="9" fontId="23" fillId="13" borderId="24" xfId="5" applyNumberFormat="1" applyFont="1" applyFill="1" applyBorder="1" applyAlignment="1">
      <alignment horizontal="center" vertical="center" wrapText="1"/>
    </xf>
    <xf numFmtId="0" fontId="24" fillId="0" borderId="24" xfId="5" applyFont="1" applyBorder="1" applyAlignment="1">
      <alignment vertical="center" wrapText="1"/>
    </xf>
    <xf numFmtId="9" fontId="23" fillId="0" borderId="39" xfId="5" applyNumberFormat="1" applyFont="1" applyBorder="1" applyAlignment="1">
      <alignment horizontal="center" vertical="center" wrapText="1"/>
    </xf>
    <xf numFmtId="9" fontId="23" fillId="0" borderId="40" xfId="5" applyNumberFormat="1" applyFont="1" applyBorder="1" applyAlignment="1">
      <alignment horizontal="center" vertical="center" wrapText="1"/>
    </xf>
    <xf numFmtId="9" fontId="23" fillId="8" borderId="24" xfId="5" applyNumberFormat="1" applyFont="1" applyFill="1" applyBorder="1" applyAlignment="1">
      <alignment horizontal="center" wrapText="1"/>
    </xf>
    <xf numFmtId="9" fontId="16" fillId="8" borderId="24" xfId="5" applyNumberFormat="1" applyFont="1" applyFill="1" applyBorder="1"/>
    <xf numFmtId="0" fontId="23" fillId="8" borderId="24" xfId="5" applyFont="1" applyFill="1" applyBorder="1" applyAlignment="1">
      <alignment horizontal="center" wrapText="1"/>
    </xf>
    <xf numFmtId="0" fontId="23" fillId="0" borderId="24" xfId="5" applyFont="1" applyBorder="1" applyAlignment="1">
      <alignment horizontal="center" wrapText="1"/>
    </xf>
    <xf numFmtId="9" fontId="16" fillId="8" borderId="0" xfId="5" applyNumberFormat="1" applyFont="1" applyFill="1"/>
    <xf numFmtId="0" fontId="24" fillId="0" borderId="37" xfId="5" applyFont="1" applyBorder="1" applyAlignment="1">
      <alignment vertical="center" wrapText="1"/>
    </xf>
    <xf numFmtId="9" fontId="23" fillId="0" borderId="30" xfId="5" applyNumberFormat="1" applyFont="1" applyBorder="1" applyAlignment="1">
      <alignment horizontal="center" vertical="center" wrapText="1"/>
    </xf>
    <xf numFmtId="9" fontId="23" fillId="0" borderId="35" xfId="5" applyNumberFormat="1" applyFont="1" applyBorder="1" applyAlignment="1">
      <alignment horizontal="center" vertical="center" wrapText="1"/>
    </xf>
    <xf numFmtId="167" fontId="23" fillId="0" borderId="24" xfId="5" applyNumberFormat="1" applyFont="1" applyBorder="1" applyAlignment="1">
      <alignment horizontal="center" vertical="center" wrapText="1"/>
    </xf>
    <xf numFmtId="9" fontId="23" fillId="14" borderId="24" xfId="5" applyNumberFormat="1" applyFont="1" applyFill="1" applyBorder="1" applyAlignment="1">
      <alignment horizontal="center" vertical="center" wrapText="1"/>
    </xf>
    <xf numFmtId="1" fontId="23" fillId="0" borderId="24" xfId="5" applyNumberFormat="1" applyFont="1" applyBorder="1" applyAlignment="1">
      <alignment horizontal="left" vertical="center" wrapText="1"/>
    </xf>
    <xf numFmtId="9" fontId="23" fillId="0" borderId="43" xfId="5" applyNumberFormat="1" applyFont="1" applyBorder="1" applyAlignment="1">
      <alignment horizontal="center" vertical="center" wrapText="1"/>
    </xf>
    <xf numFmtId="9" fontId="23" fillId="17" borderId="24" xfId="5" applyNumberFormat="1" applyFont="1" applyFill="1" applyBorder="1" applyAlignment="1">
      <alignment horizontal="center" vertical="center" wrapText="1"/>
    </xf>
    <xf numFmtId="0" fontId="25" fillId="0" borderId="24" xfId="5" applyFont="1" applyBorder="1" applyAlignment="1">
      <alignment vertical="center" wrapText="1"/>
    </xf>
    <xf numFmtId="9" fontId="23" fillId="18" borderId="24" xfId="5" applyNumberFormat="1" applyFont="1" applyFill="1" applyBorder="1" applyAlignment="1">
      <alignment horizontal="center" vertical="center" wrapText="1"/>
    </xf>
    <xf numFmtId="0" fontId="23" fillId="16" borderId="24" xfId="5" applyFont="1" applyFill="1" applyBorder="1" applyAlignment="1">
      <alignment horizontal="center" vertical="center" wrapText="1"/>
    </xf>
    <xf numFmtId="9" fontId="23" fillId="0" borderId="41" xfId="5" applyNumberFormat="1" applyFont="1" applyBorder="1" applyAlignment="1">
      <alignment horizontal="center" vertical="center" wrapText="1"/>
    </xf>
    <xf numFmtId="9" fontId="23" fillId="0" borderId="44" xfId="5" applyNumberFormat="1" applyFont="1" applyBorder="1" applyAlignment="1">
      <alignment horizontal="center" vertical="center" wrapText="1"/>
    </xf>
    <xf numFmtId="167" fontId="23" fillId="0" borderId="0" xfId="5" applyNumberFormat="1" applyFont="1" applyAlignment="1">
      <alignment horizontal="left" vertical="center" wrapText="1"/>
    </xf>
    <xf numFmtId="0" fontId="23" fillId="0" borderId="0" xfId="5" applyFont="1" applyAlignment="1">
      <alignment horizontal="center" vertical="center" wrapText="1"/>
    </xf>
    <xf numFmtId="9" fontId="23" fillId="0" borderId="38" xfId="5" applyNumberFormat="1" applyFont="1" applyBorder="1" applyAlignment="1">
      <alignment horizontal="center" vertical="center" wrapText="1"/>
    </xf>
    <xf numFmtId="9" fontId="23" fillId="0" borderId="45" xfId="5" applyNumberFormat="1" applyFont="1" applyBorder="1" applyAlignment="1">
      <alignment horizontal="center" vertical="center" wrapText="1"/>
    </xf>
    <xf numFmtId="9" fontId="29" fillId="0" borderId="45" xfId="5" applyNumberFormat="1" applyFont="1" applyBorder="1" applyAlignment="1">
      <alignment horizontal="center" vertical="center" wrapText="1"/>
    </xf>
    <xf numFmtId="9" fontId="32" fillId="0" borderId="26" xfId="5" applyNumberFormat="1" applyFont="1" applyBorder="1" applyAlignment="1">
      <alignment horizontal="center" vertical="center" wrapText="1"/>
    </xf>
    <xf numFmtId="9" fontId="32" fillId="0" borderId="24" xfId="5" applyNumberFormat="1" applyFont="1" applyBorder="1" applyAlignment="1">
      <alignment horizontal="center" vertical="center" wrapText="1"/>
    </xf>
    <xf numFmtId="9" fontId="33" fillId="0" borderId="26" xfId="5" applyNumberFormat="1" applyFont="1" applyBorder="1" applyAlignment="1">
      <alignment horizontal="center" vertical="center" wrapText="1"/>
    </xf>
    <xf numFmtId="9" fontId="33" fillId="0" borderId="24" xfId="5" applyNumberFormat="1" applyFont="1" applyBorder="1" applyAlignment="1">
      <alignment horizontal="center" vertical="center" wrapText="1"/>
    </xf>
    <xf numFmtId="9" fontId="33" fillId="0" borderId="28" xfId="5" applyNumberFormat="1" applyFont="1" applyBorder="1" applyAlignment="1">
      <alignment horizontal="center" vertical="center" wrapText="1"/>
    </xf>
    <xf numFmtId="9" fontId="23" fillId="0" borderId="32" xfId="5" applyNumberFormat="1" applyFont="1" applyBorder="1" applyAlignment="1">
      <alignment horizontal="center" vertical="center" wrapText="1"/>
    </xf>
    <xf numFmtId="9" fontId="23" fillId="0" borderId="46" xfId="5" applyNumberFormat="1" applyFont="1" applyBorder="1" applyAlignment="1">
      <alignment horizontal="center" vertical="center" wrapText="1"/>
    </xf>
    <xf numFmtId="9" fontId="23" fillId="0" borderId="47" xfId="5" applyNumberFormat="1" applyFont="1" applyBorder="1" applyAlignment="1">
      <alignment horizontal="center" vertical="center" wrapText="1"/>
    </xf>
    <xf numFmtId="9" fontId="23" fillId="0" borderId="48" xfId="5" applyNumberFormat="1" applyFont="1" applyBorder="1" applyAlignment="1">
      <alignment horizontal="center" vertical="center" wrapText="1"/>
    </xf>
    <xf numFmtId="9" fontId="23" fillId="0" borderId="49" xfId="5" applyNumberFormat="1" applyFont="1" applyBorder="1" applyAlignment="1">
      <alignment horizontal="center" vertical="center" wrapText="1"/>
    </xf>
    <xf numFmtId="9" fontId="23" fillId="0" borderId="50" xfId="5" applyNumberFormat="1" applyFont="1" applyBorder="1" applyAlignment="1">
      <alignment horizontal="center" vertical="center" wrapText="1"/>
    </xf>
    <xf numFmtId="9" fontId="23" fillId="0" borderId="51" xfId="5" applyNumberFormat="1" applyFont="1" applyBorder="1" applyAlignment="1">
      <alignment horizontal="center" vertical="center" wrapText="1"/>
    </xf>
    <xf numFmtId="9" fontId="23" fillId="0" borderId="52" xfId="5" applyNumberFormat="1" applyFont="1" applyBorder="1" applyAlignment="1">
      <alignment horizontal="center" vertical="center" wrapText="1"/>
    </xf>
    <xf numFmtId="0" fontId="24" fillId="0" borderId="53" xfId="5" applyFont="1" applyBorder="1" applyAlignment="1">
      <alignment vertical="center" wrapText="1"/>
    </xf>
    <xf numFmtId="9" fontId="23" fillId="0" borderId="54" xfId="5" applyNumberFormat="1" applyFont="1" applyBorder="1" applyAlignment="1">
      <alignment horizontal="center" vertical="center" wrapText="1"/>
    </xf>
    <xf numFmtId="9" fontId="23" fillId="0" borderId="55" xfId="5" applyNumberFormat="1" applyFont="1" applyBorder="1" applyAlignment="1">
      <alignment horizontal="center" vertical="center" wrapText="1"/>
    </xf>
    <xf numFmtId="0" fontId="34" fillId="0" borderId="24" xfId="5" applyFont="1" applyBorder="1" applyAlignment="1">
      <alignment horizontal="center" wrapText="1"/>
    </xf>
    <xf numFmtId="9" fontId="23" fillId="0" borderId="24" xfId="5" applyNumberFormat="1" applyFont="1" applyBorder="1" applyAlignment="1">
      <alignment horizontal="center" wrapText="1"/>
    </xf>
    <xf numFmtId="0" fontId="23" fillId="0" borderId="53" xfId="5" applyFont="1" applyBorder="1" applyAlignment="1">
      <alignment horizontal="left" vertical="top" wrapText="1"/>
    </xf>
    <xf numFmtId="0" fontId="23" fillId="0" borderId="53" xfId="5" applyFont="1" applyBorder="1" applyAlignment="1">
      <alignment horizontal="left" vertical="center" wrapText="1"/>
    </xf>
    <xf numFmtId="0" fontId="23" fillId="0" borderId="0" xfId="5" applyFont="1" applyAlignment="1">
      <alignment horizontal="left" vertical="center" wrapText="1"/>
    </xf>
    <xf numFmtId="0" fontId="23" fillId="16" borderId="56" xfId="5" applyFont="1" applyFill="1" applyBorder="1" applyAlignment="1">
      <alignment horizontal="left" vertical="center" wrapText="1"/>
    </xf>
    <xf numFmtId="9" fontId="16" fillId="0" borderId="24" xfId="5" applyNumberFormat="1" applyFont="1" applyBorder="1"/>
    <xf numFmtId="0" fontId="23" fillId="8" borderId="24" xfId="5" applyFont="1" applyFill="1" applyBorder="1" applyAlignment="1">
      <alignment horizontal="center" vertical="center" wrapText="1"/>
    </xf>
    <xf numFmtId="0" fontId="33" fillId="0" borderId="24" xfId="5" applyFont="1" applyBorder="1" applyAlignment="1">
      <alignment horizontal="center" vertical="center" wrapText="1"/>
    </xf>
    <xf numFmtId="9" fontId="25" fillId="0" borderId="24" xfId="5" applyNumberFormat="1" applyFont="1" applyBorder="1" applyAlignment="1">
      <alignment horizontal="center" vertical="center" wrapText="1"/>
    </xf>
    <xf numFmtId="0" fontId="31" fillId="12" borderId="24" xfId="5" applyFont="1" applyFill="1" applyBorder="1" applyAlignment="1">
      <alignment vertical="center" wrapText="1"/>
    </xf>
    <xf numFmtId="9" fontId="23" fillId="12" borderId="46" xfId="5" applyNumberFormat="1" applyFont="1" applyFill="1" applyBorder="1" applyAlignment="1">
      <alignment horizontal="center" vertical="center" wrapText="1"/>
    </xf>
    <xf numFmtId="9" fontId="23" fillId="12" borderId="55" xfId="5" applyNumberFormat="1" applyFont="1" applyFill="1" applyBorder="1" applyAlignment="1">
      <alignment horizontal="center" vertical="center" wrapText="1"/>
    </xf>
    <xf numFmtId="0" fontId="34" fillId="15" borderId="24" xfId="5" applyFont="1" applyFill="1" applyBorder="1" applyAlignment="1">
      <alignment horizontal="center" vertical="center" wrapText="1"/>
    </xf>
    <xf numFmtId="0" fontId="34" fillId="0" borderId="24" xfId="5" applyFont="1" applyBorder="1" applyAlignment="1">
      <alignment horizontal="center" vertical="center" wrapText="1"/>
    </xf>
    <xf numFmtId="0" fontId="35" fillId="0" borderId="0" xfId="5" applyFont="1" applyAlignment="1">
      <alignment vertical="center"/>
    </xf>
    <xf numFmtId="0" fontId="35" fillId="0" borderId="0" xfId="5" applyFont="1" applyAlignment="1">
      <alignment horizontal="center"/>
    </xf>
    <xf numFmtId="0" fontId="36" fillId="19" borderId="57" xfId="0" applyFont="1" applyFill="1" applyBorder="1" applyAlignment="1">
      <alignment horizontal="center" vertical="center" wrapText="1"/>
    </xf>
    <xf numFmtId="0" fontId="36" fillId="19" borderId="58" xfId="0" applyFont="1" applyFill="1" applyBorder="1" applyAlignment="1">
      <alignment horizontal="center" vertical="center" wrapText="1"/>
    </xf>
    <xf numFmtId="0" fontId="37" fillId="0" borderId="59" xfId="0" applyFont="1" applyBorder="1" applyAlignment="1">
      <alignment vertical="center" wrapText="1"/>
    </xf>
    <xf numFmtId="6" fontId="38" fillId="20" borderId="60" xfId="0" applyNumberFormat="1" applyFont="1" applyFill="1" applyBorder="1" applyAlignment="1">
      <alignment horizontal="right" vertical="center" wrapText="1"/>
    </xf>
    <xf numFmtId="6" fontId="37" fillId="0" borderId="60" xfId="0" applyNumberFormat="1" applyFont="1" applyBorder="1" applyAlignment="1">
      <alignment horizontal="right" vertical="center" wrapText="1"/>
    </xf>
    <xf numFmtId="0" fontId="36" fillId="19" borderId="59" xfId="0" applyFont="1" applyFill="1" applyBorder="1" applyAlignment="1">
      <alignment vertical="center" wrapText="1"/>
    </xf>
    <xf numFmtId="6" fontId="36" fillId="19" borderId="60" xfId="0" applyNumberFormat="1" applyFont="1" applyFill="1" applyBorder="1" applyAlignment="1">
      <alignment horizontal="right" vertical="center" wrapText="1"/>
    </xf>
    <xf numFmtId="6" fontId="36" fillId="19" borderId="62" xfId="0" applyNumberFormat="1" applyFont="1" applyFill="1" applyBorder="1" applyAlignment="1">
      <alignment horizontal="right" vertical="center" wrapText="1"/>
    </xf>
    <xf numFmtId="10" fontId="36" fillId="19" borderId="61" xfId="8" applyNumberFormat="1" applyFont="1" applyFill="1" applyBorder="1" applyAlignment="1">
      <alignment horizontal="right" vertical="center" wrapText="1"/>
    </xf>
    <xf numFmtId="0" fontId="3" fillId="0" borderId="0" xfId="0" applyFont="1" applyAlignment="1">
      <alignment vertical="center"/>
    </xf>
    <xf numFmtId="10" fontId="3" fillId="6" borderId="1"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0" fontId="0" fillId="15" borderId="0" xfId="0" applyFill="1"/>
    <xf numFmtId="2" fontId="38" fillId="20" borderId="60" xfId="0" applyNumberFormat="1" applyFont="1" applyFill="1" applyBorder="1" applyAlignment="1">
      <alignment horizontal="right" vertical="center" wrapText="1"/>
    </xf>
    <xf numFmtId="2" fontId="37" fillId="0" borderId="60" xfId="0" applyNumberFormat="1" applyFont="1" applyBorder="1" applyAlignment="1">
      <alignment horizontal="right" vertical="center" wrapText="1"/>
    </xf>
    <xf numFmtId="2" fontId="36" fillId="19" borderId="60" xfId="0" applyNumberFormat="1" applyFont="1" applyFill="1" applyBorder="1" applyAlignment="1">
      <alignment horizontal="right" vertical="center" wrapText="1"/>
    </xf>
    <xf numFmtId="169" fontId="38" fillId="20" borderId="60" xfId="0" applyNumberFormat="1" applyFont="1" applyFill="1" applyBorder="1" applyAlignment="1">
      <alignment horizontal="right" vertical="center" wrapText="1"/>
    </xf>
    <xf numFmtId="169" fontId="37" fillId="0" borderId="60" xfId="0" applyNumberFormat="1" applyFont="1" applyBorder="1" applyAlignment="1">
      <alignment horizontal="right" vertical="center" wrapText="1"/>
    </xf>
    <xf numFmtId="2" fontId="6" fillId="0" borderId="1" xfId="2" applyNumberFormat="1" applyFont="1" applyBorder="1" applyAlignment="1">
      <alignment horizontal="center" vertical="center"/>
    </xf>
    <xf numFmtId="0" fontId="3" fillId="0" borderId="0" xfId="0" applyFont="1"/>
    <xf numFmtId="10" fontId="0" fillId="6" borderId="1" xfId="0" applyNumberFormat="1" applyFill="1" applyBorder="1" applyAlignment="1">
      <alignment horizontal="center" vertical="center"/>
    </xf>
    <xf numFmtId="9" fontId="0" fillId="6"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40" fillId="0" borderId="1" xfId="0" applyFont="1" applyBorder="1" applyAlignment="1">
      <alignment horizontal="center" vertical="center"/>
    </xf>
    <xf numFmtId="0" fontId="40" fillId="0" borderId="1" xfId="0" applyFont="1" applyBorder="1" applyAlignment="1">
      <alignment vertical="center" wrapText="1"/>
    </xf>
    <xf numFmtId="0" fontId="42" fillId="0" borderId="64" xfId="5" applyFont="1" applyBorder="1" applyAlignment="1">
      <alignment vertical="center"/>
    </xf>
    <xf numFmtId="0" fontId="42" fillId="0" borderId="64" xfId="5" applyFont="1" applyBorder="1" applyAlignment="1">
      <alignment horizontal="center" vertical="center" wrapText="1"/>
    </xf>
    <xf numFmtId="0" fontId="42" fillId="0" borderId="66" xfId="5" applyFont="1" applyBorder="1" applyAlignment="1">
      <alignment horizontal="center" vertical="center" wrapText="1"/>
    </xf>
    <xf numFmtId="9" fontId="42" fillId="0" borderId="66" xfId="5" applyNumberFormat="1" applyFont="1" applyBorder="1" applyAlignment="1">
      <alignment horizontal="center" vertical="center" wrapText="1"/>
    </xf>
    <xf numFmtId="9" fontId="43" fillId="0" borderId="66" xfId="5" applyNumberFormat="1" applyFont="1" applyBorder="1" applyAlignment="1">
      <alignment horizontal="center" vertical="center" wrapText="1"/>
    </xf>
    <xf numFmtId="0" fontId="22" fillId="11" borderId="0" xfId="5" applyFont="1" applyFill="1" applyAlignment="1">
      <alignment horizontal="center" vertical="center" wrapText="1"/>
    </xf>
    <xf numFmtId="9" fontId="23" fillId="12" borderId="70" xfId="5" applyNumberFormat="1" applyFont="1" applyFill="1" applyBorder="1" applyAlignment="1">
      <alignment horizontal="center" vertical="center" wrapText="1"/>
    </xf>
    <xf numFmtId="9" fontId="23" fillId="21" borderId="27" xfId="5" applyNumberFormat="1" applyFont="1" applyFill="1" applyBorder="1" applyAlignment="1">
      <alignment horizontal="center" vertical="center" wrapText="1"/>
    </xf>
    <xf numFmtId="9" fontId="23" fillId="0" borderId="70" xfId="5" applyNumberFormat="1" applyFont="1" applyBorder="1" applyAlignment="1">
      <alignment horizontal="center" vertical="center" wrapText="1"/>
    </xf>
    <xf numFmtId="0" fontId="44" fillId="0" borderId="24" xfId="5" applyFont="1" applyBorder="1" applyAlignment="1">
      <alignment vertical="center" wrapText="1"/>
    </xf>
    <xf numFmtId="9" fontId="23" fillId="17" borderId="26" xfId="5" applyNumberFormat="1" applyFont="1" applyFill="1" applyBorder="1" applyAlignment="1">
      <alignment horizontal="center" vertical="center" wrapText="1"/>
    </xf>
    <xf numFmtId="9" fontId="23" fillId="18" borderId="26" xfId="5" applyNumberFormat="1" applyFont="1" applyFill="1" applyBorder="1" applyAlignment="1">
      <alignment horizontal="center" vertical="center" wrapText="1"/>
    </xf>
    <xf numFmtId="9" fontId="23" fillId="12" borderId="0" xfId="5" applyNumberFormat="1" applyFont="1" applyFill="1" applyAlignment="1">
      <alignment horizontal="center" vertical="center" wrapText="1"/>
    </xf>
    <xf numFmtId="0" fontId="28" fillId="8" borderId="24" xfId="5" applyFont="1" applyFill="1" applyBorder="1" applyAlignment="1">
      <alignment horizontal="center" vertical="top" wrapText="1"/>
    </xf>
    <xf numFmtId="0" fontId="23" fillId="22" borderId="26" xfId="5" applyFont="1" applyFill="1" applyBorder="1" applyAlignment="1">
      <alignment horizontal="center" vertical="center" wrapText="1"/>
    </xf>
    <xf numFmtId="0" fontId="23" fillId="17" borderId="26" xfId="5" applyFont="1" applyFill="1" applyBorder="1" applyAlignment="1">
      <alignment horizontal="center" vertical="center" wrapText="1"/>
    </xf>
    <xf numFmtId="0" fontId="22" fillId="11" borderId="0" xfId="5" applyFont="1" applyFill="1" applyAlignment="1">
      <alignment vertical="center" wrapText="1"/>
    </xf>
    <xf numFmtId="9" fontId="23" fillId="0" borderId="71" xfId="5" applyNumberFormat="1" applyFont="1" applyBorder="1" applyAlignment="1">
      <alignment horizontal="center" vertical="center" wrapText="1"/>
    </xf>
    <xf numFmtId="9" fontId="23" fillId="23" borderId="40" xfId="5" applyNumberFormat="1" applyFont="1" applyFill="1" applyBorder="1" applyAlignment="1">
      <alignment horizontal="center" vertical="center" wrapText="1"/>
    </xf>
    <xf numFmtId="9" fontId="23" fillId="17" borderId="24" xfId="5" applyNumberFormat="1" applyFont="1" applyFill="1" applyBorder="1" applyAlignment="1">
      <alignment horizontal="center" wrapText="1"/>
    </xf>
    <xf numFmtId="0" fontId="23" fillId="17" borderId="24" xfId="5" applyFont="1" applyFill="1" applyBorder="1" applyAlignment="1">
      <alignment horizontal="center" wrapText="1"/>
    </xf>
    <xf numFmtId="0" fontId="23" fillId="0" borderId="71" xfId="5" applyFont="1" applyBorder="1" applyAlignment="1">
      <alignment horizontal="center" vertical="center" wrapText="1"/>
    </xf>
    <xf numFmtId="0" fontId="16" fillId="0" borderId="23" xfId="5" applyFont="1" applyBorder="1"/>
    <xf numFmtId="0" fontId="23" fillId="0" borderId="26" xfId="5" applyFont="1" applyBorder="1" applyAlignment="1">
      <alignment horizontal="center" vertical="center" wrapText="1"/>
    </xf>
    <xf numFmtId="0" fontId="16" fillId="8" borderId="23" xfId="5" applyFont="1" applyFill="1" applyBorder="1"/>
    <xf numFmtId="9" fontId="23" fillId="23" borderId="35" xfId="5" applyNumberFormat="1" applyFont="1" applyFill="1" applyBorder="1" applyAlignment="1">
      <alignment horizontal="center" vertical="center" wrapText="1"/>
    </xf>
    <xf numFmtId="167" fontId="23" fillId="0" borderId="41" xfId="5" applyNumberFormat="1" applyFont="1" applyBorder="1" applyAlignment="1">
      <alignment horizontal="left" vertical="center" wrapText="1"/>
    </xf>
    <xf numFmtId="0" fontId="16" fillId="0" borderId="42" xfId="5" applyFont="1" applyBorder="1"/>
    <xf numFmtId="167" fontId="23" fillId="0" borderId="26" xfId="5" applyNumberFormat="1" applyFont="1" applyBorder="1" applyAlignment="1">
      <alignment horizontal="left" vertical="center" wrapText="1"/>
    </xf>
    <xf numFmtId="9" fontId="23" fillId="0" borderId="72" xfId="5" applyNumberFormat="1" applyFont="1" applyBorder="1" applyAlignment="1">
      <alignment horizontal="center" vertical="center" wrapText="1"/>
    </xf>
    <xf numFmtId="9" fontId="23" fillId="23" borderId="43" xfId="5" applyNumberFormat="1" applyFont="1" applyFill="1" applyBorder="1" applyAlignment="1">
      <alignment horizontal="center" vertical="center" wrapText="1"/>
    </xf>
    <xf numFmtId="9" fontId="23" fillId="16" borderId="71" xfId="5" applyNumberFormat="1" applyFont="1" applyFill="1" applyBorder="1" applyAlignment="1">
      <alignment horizontal="center" vertical="center" wrapText="1"/>
    </xf>
    <xf numFmtId="9" fontId="23" fillId="0" borderId="73" xfId="5" applyNumberFormat="1" applyFont="1" applyBorder="1" applyAlignment="1">
      <alignment horizontal="center" vertical="center" wrapText="1"/>
    </xf>
    <xf numFmtId="9" fontId="23" fillId="23" borderId="45" xfId="5" applyNumberFormat="1" applyFont="1" applyFill="1" applyBorder="1" applyAlignment="1">
      <alignment horizontal="center" vertical="center" wrapText="1"/>
    </xf>
    <xf numFmtId="9" fontId="25" fillId="0" borderId="71" xfId="5" applyNumberFormat="1" applyFont="1" applyBorder="1" applyAlignment="1">
      <alignment horizontal="center" vertical="center" wrapText="1"/>
    </xf>
    <xf numFmtId="9" fontId="25" fillId="0" borderId="26" xfId="5" applyNumberFormat="1" applyFont="1" applyBorder="1" applyAlignment="1">
      <alignment horizontal="center" vertical="center" wrapText="1"/>
    </xf>
    <xf numFmtId="9" fontId="29" fillId="23" borderId="45" xfId="5" applyNumberFormat="1" applyFont="1" applyFill="1" applyBorder="1" applyAlignment="1">
      <alignment horizontal="center" vertical="center" wrapText="1"/>
    </xf>
    <xf numFmtId="9" fontId="45" fillId="0" borderId="26" xfId="5" applyNumberFormat="1" applyFont="1" applyBorder="1" applyAlignment="1">
      <alignment horizontal="center" vertical="center" wrapText="1"/>
    </xf>
    <xf numFmtId="9" fontId="45" fillId="0" borderId="24" xfId="5" applyNumberFormat="1" applyFont="1" applyBorder="1" applyAlignment="1">
      <alignment horizontal="center" vertical="center" wrapText="1"/>
    </xf>
    <xf numFmtId="9" fontId="23" fillId="17" borderId="28" xfId="5" applyNumberFormat="1" applyFont="1" applyFill="1" applyBorder="1" applyAlignment="1">
      <alignment horizontal="center" vertical="center" wrapText="1"/>
    </xf>
    <xf numFmtId="0" fontId="23" fillId="17" borderId="28" xfId="5" applyFont="1" applyFill="1" applyBorder="1" applyAlignment="1">
      <alignment horizontal="center" vertical="center" wrapText="1"/>
    </xf>
    <xf numFmtId="9" fontId="23" fillId="23" borderId="46" xfId="5" applyNumberFormat="1" applyFont="1" applyFill="1" applyBorder="1" applyAlignment="1">
      <alignment horizontal="center" vertical="center" wrapText="1"/>
    </xf>
    <xf numFmtId="9" fontId="23" fillId="23" borderId="48" xfId="5" applyNumberFormat="1" applyFont="1" applyFill="1" applyBorder="1" applyAlignment="1">
      <alignment horizontal="center" vertical="center" wrapText="1"/>
    </xf>
    <xf numFmtId="9" fontId="23" fillId="23" borderId="50" xfId="5" applyNumberFormat="1" applyFont="1" applyFill="1" applyBorder="1" applyAlignment="1">
      <alignment horizontal="center" vertical="center" wrapText="1"/>
    </xf>
    <xf numFmtId="9" fontId="23" fillId="23" borderId="55" xfId="5" applyNumberFormat="1" applyFont="1" applyFill="1" applyBorder="1" applyAlignment="1">
      <alignment horizontal="center" vertical="center" wrapText="1"/>
    </xf>
    <xf numFmtId="9" fontId="23" fillId="0" borderId="24" xfId="5" applyNumberFormat="1" applyFont="1" applyBorder="1" applyAlignment="1">
      <alignment horizontal="center" vertical="center"/>
    </xf>
    <xf numFmtId="9" fontId="23" fillId="0" borderId="24" xfId="5" applyNumberFormat="1" applyFont="1" applyBorder="1" applyAlignment="1">
      <alignment horizontal="center"/>
    </xf>
    <xf numFmtId="0" fontId="23" fillId="0" borderId="26" xfId="5" applyFont="1" applyBorder="1" applyAlignment="1">
      <alignment vertical="center" wrapText="1"/>
    </xf>
    <xf numFmtId="0" fontId="16" fillId="0" borderId="24" xfId="5" applyFont="1" applyBorder="1"/>
    <xf numFmtId="9" fontId="23" fillId="21" borderId="55" xfId="5" applyNumberFormat="1" applyFont="1" applyFill="1" applyBorder="1" applyAlignment="1">
      <alignment horizontal="center" vertical="center" wrapText="1"/>
    </xf>
    <xf numFmtId="9" fontId="23" fillId="24" borderId="24" xfId="5" applyNumberFormat="1" applyFont="1" applyFill="1" applyBorder="1" applyAlignment="1">
      <alignment horizontal="center" vertical="center" wrapText="1"/>
    </xf>
    <xf numFmtId="9" fontId="23" fillId="25" borderId="24" xfId="5" applyNumberFormat="1" applyFont="1" applyFill="1" applyBorder="1" applyAlignment="1">
      <alignment horizontal="center" vertical="center" wrapText="1"/>
    </xf>
    <xf numFmtId="0" fontId="34" fillId="13" borderId="24" xfId="5" applyFont="1" applyFill="1" applyBorder="1" applyAlignment="1">
      <alignment horizontal="center" vertical="center" wrapText="1"/>
    </xf>
    <xf numFmtId="0" fontId="46" fillId="19" borderId="57" xfId="0" applyFont="1" applyFill="1" applyBorder="1" applyAlignment="1">
      <alignment horizontal="center" vertical="center" wrapText="1"/>
    </xf>
    <xf numFmtId="0" fontId="46" fillId="19" borderId="58" xfId="0" applyFont="1" applyFill="1" applyBorder="1" applyAlignment="1">
      <alignment horizontal="center" vertical="center" wrapText="1"/>
    </xf>
    <xf numFmtId="0" fontId="47" fillId="0" borderId="59" xfId="0" applyFont="1" applyBorder="1" applyAlignment="1">
      <alignment vertical="center" wrapText="1"/>
    </xf>
    <xf numFmtId="1" fontId="10" fillId="20" borderId="60" xfId="0" applyNumberFormat="1" applyFont="1" applyFill="1" applyBorder="1" applyAlignment="1">
      <alignment horizontal="center" vertical="center" wrapText="1"/>
    </xf>
    <xf numFmtId="14" fontId="0" fillId="0" borderId="1" xfId="0" applyNumberFormat="1" applyBorder="1"/>
    <xf numFmtId="1" fontId="47" fillId="0" borderId="60" xfId="0" applyNumberFormat="1" applyFont="1" applyBorder="1" applyAlignment="1">
      <alignment horizontal="center" vertical="center" wrapText="1"/>
    </xf>
    <xf numFmtId="0" fontId="46" fillId="19" borderId="59" xfId="0" applyFont="1" applyFill="1" applyBorder="1" applyAlignment="1">
      <alignment vertical="center" wrapText="1"/>
    </xf>
    <xf numFmtId="1" fontId="46" fillId="19" borderId="60" xfId="0" applyNumberFormat="1" applyFont="1" applyFill="1" applyBorder="1" applyAlignment="1">
      <alignment horizontal="center" vertical="center" wrapText="1"/>
    </xf>
    <xf numFmtId="0" fontId="0" fillId="0" borderId="1" xfId="0" applyBorder="1" applyAlignment="1">
      <alignment horizontal="right" vertical="center" wrapText="1"/>
    </xf>
    <xf numFmtId="0" fontId="0" fillId="0" borderId="0" xfId="0" applyAlignment="1">
      <alignment vertical="center"/>
    </xf>
    <xf numFmtId="0" fontId="2" fillId="5" borderId="19"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0" fillId="0" borderId="0" xfId="0" applyAlignment="1">
      <alignment horizontal="center"/>
    </xf>
    <xf numFmtId="0" fontId="3" fillId="0" borderId="19" xfId="0" applyFont="1" applyBorder="1" applyAlignment="1">
      <alignment horizontal="center" vertical="center"/>
    </xf>
    <xf numFmtId="0" fontId="0" fillId="0" borderId="75" xfId="0" applyBorder="1" applyAlignment="1">
      <alignment horizontal="center" vertical="center" wrapText="1"/>
    </xf>
    <xf numFmtId="0" fontId="0" fillId="0" borderId="77" xfId="0" applyBorder="1" applyAlignment="1">
      <alignment horizontal="center" vertical="center" wrapText="1"/>
    </xf>
    <xf numFmtId="9" fontId="49" fillId="2" borderId="1" xfId="0" applyNumberFormat="1" applyFont="1" applyFill="1" applyBorder="1" applyAlignment="1" applyProtection="1">
      <alignment horizontal="center" vertical="center" wrapText="1"/>
      <protection locked="0"/>
    </xf>
    <xf numFmtId="9" fontId="49" fillId="26" borderId="1" xfId="0" applyNumberFormat="1" applyFont="1" applyFill="1" applyBorder="1" applyAlignment="1" applyProtection="1">
      <alignment horizontal="center" vertical="center" wrapText="1"/>
      <protection locked="0"/>
    </xf>
    <xf numFmtId="9" fontId="49" fillId="3" borderId="1" xfId="0" applyNumberFormat="1" applyFont="1" applyFill="1" applyBorder="1" applyAlignment="1" applyProtection="1">
      <alignment horizontal="center" vertical="center" wrapText="1"/>
      <protection locked="0"/>
    </xf>
    <xf numFmtId="9" fontId="49" fillId="0" borderId="1" xfId="0" applyNumberFormat="1" applyFont="1" applyBorder="1" applyAlignment="1" applyProtection="1">
      <alignment horizontal="center" vertical="center" wrapText="1"/>
      <protection locked="0"/>
    </xf>
    <xf numFmtId="0" fontId="2" fillId="27" borderId="1" xfId="0" applyFont="1" applyFill="1" applyBorder="1" applyAlignment="1">
      <alignment horizontal="center" vertical="center"/>
    </xf>
    <xf numFmtId="0" fontId="2" fillId="27" borderId="1" xfId="0" applyFont="1" applyFill="1" applyBorder="1" applyAlignment="1">
      <alignment horizontal="center" vertical="center" wrapText="1"/>
    </xf>
    <xf numFmtId="0" fontId="2" fillId="27" borderId="77" xfId="0" applyFont="1" applyFill="1" applyBorder="1" applyAlignment="1">
      <alignment horizontal="center" vertical="center"/>
    </xf>
    <xf numFmtId="0" fontId="51" fillId="27" borderId="1" xfId="0" applyFont="1" applyFill="1" applyBorder="1" applyAlignment="1">
      <alignment horizontal="center" vertical="center" wrapText="1"/>
    </xf>
    <xf numFmtId="0" fontId="0" fillId="0" borderId="76" xfId="0" applyBorder="1" applyAlignment="1">
      <alignment vertical="center" wrapText="1"/>
    </xf>
    <xf numFmtId="9" fontId="0" fillId="0" borderId="1" xfId="0" applyNumberFormat="1" applyBorder="1" applyAlignment="1">
      <alignment horizontal="center" vertical="center"/>
    </xf>
    <xf numFmtId="0" fontId="0" fillId="15" borderId="1" xfId="0" applyFill="1" applyBorder="1" applyAlignment="1">
      <alignment vertical="center" wrapText="1"/>
    </xf>
    <xf numFmtId="0" fontId="0" fillId="0" borderId="1" xfId="0" applyBorder="1" applyAlignment="1">
      <alignment vertical="center"/>
    </xf>
    <xf numFmtId="0" fontId="1" fillId="0" borderId="1" xfId="0" applyFont="1" applyBorder="1" applyAlignment="1">
      <alignment vertical="center" wrapText="1"/>
    </xf>
    <xf numFmtId="9" fontId="0" fillId="0" borderId="1" xfId="8" applyFont="1" applyBorder="1" applyAlignment="1">
      <alignment horizontal="center" vertical="center"/>
    </xf>
    <xf numFmtId="9" fontId="0" fillId="0" borderId="1" xfId="8" applyFont="1" applyBorder="1" applyAlignment="1">
      <alignment vertical="center"/>
    </xf>
    <xf numFmtId="10" fontId="0" fillId="0" borderId="1" xfId="8" applyNumberFormat="1" applyFont="1" applyBorder="1" applyAlignment="1">
      <alignment horizontal="center" vertical="center"/>
    </xf>
    <xf numFmtId="10" fontId="0" fillId="0" borderId="1" xfId="0" applyNumberFormat="1" applyBorder="1" applyAlignment="1">
      <alignment horizontal="center" vertical="center"/>
    </xf>
    <xf numFmtId="0" fontId="0" fillId="0" borderId="77" xfId="0" applyBorder="1" applyAlignment="1">
      <alignment vertical="center" wrapText="1"/>
    </xf>
    <xf numFmtId="0" fontId="0" fillId="0" borderId="1" xfId="0" applyBorder="1" applyAlignment="1">
      <alignment horizontal="justify" vertical="center"/>
    </xf>
    <xf numFmtId="9" fontId="0" fillId="0" borderId="1" xfId="0" applyNumberFormat="1" applyBorder="1" applyAlignment="1">
      <alignment vertical="center"/>
    </xf>
    <xf numFmtId="0" fontId="1" fillId="0" borderId="1" xfId="0" applyFont="1" applyBorder="1" applyAlignment="1">
      <alignment wrapText="1"/>
    </xf>
    <xf numFmtId="0" fontId="1" fillId="0" borderId="1" xfId="0" applyFont="1" applyBorder="1" applyAlignment="1">
      <alignment vertical="center"/>
    </xf>
    <xf numFmtId="0" fontId="2" fillId="0" borderId="0" xfId="0" applyFont="1" applyAlignment="1">
      <alignment horizontal="center" vertical="center"/>
    </xf>
    <xf numFmtId="0" fontId="53" fillId="20" borderId="0" xfId="0" applyFont="1" applyFill="1" applyAlignment="1">
      <alignment vertical="center" wrapText="1"/>
    </xf>
    <xf numFmtId="0" fontId="52" fillId="28"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29" borderId="1" xfId="0" applyFont="1" applyFill="1" applyBorder="1" applyAlignment="1">
      <alignment horizontal="center" vertical="center" wrapText="1"/>
    </xf>
    <xf numFmtId="9" fontId="52" fillId="0" borderId="1" xfId="0" applyNumberFormat="1" applyFont="1" applyBorder="1" applyAlignment="1">
      <alignment horizontal="center" vertical="center" wrapText="1"/>
    </xf>
    <xf numFmtId="0" fontId="52" fillId="0" borderId="1" xfId="0" applyFont="1" applyBorder="1" applyAlignment="1">
      <alignment vertical="center" wrapText="1"/>
    </xf>
    <xf numFmtId="0" fontId="54" fillId="28" borderId="1" xfId="0" applyFont="1" applyFill="1" applyBorder="1" applyAlignment="1">
      <alignment horizontal="center" vertical="center" wrapText="1"/>
    </xf>
    <xf numFmtId="9" fontId="12" fillId="2" borderId="1" xfId="0" applyNumberFormat="1" applyFont="1" applyFill="1" applyBorder="1" applyAlignment="1" applyProtection="1">
      <alignment horizontal="center" vertical="center" wrapText="1"/>
      <protection locked="0"/>
    </xf>
    <xf numFmtId="9" fontId="12" fillId="26" borderId="1" xfId="0" applyNumberFormat="1" applyFont="1" applyFill="1" applyBorder="1" applyAlignment="1" applyProtection="1">
      <alignment horizontal="center" vertical="center" wrapText="1"/>
      <protection locked="0"/>
    </xf>
    <xf numFmtId="9" fontId="12" fillId="3" borderId="1" xfId="0" applyNumberFormat="1" applyFont="1" applyFill="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0" fontId="55" fillId="0" borderId="57" xfId="0" applyFont="1" applyBorder="1" applyAlignment="1">
      <alignment horizontal="center" vertical="center" wrapText="1"/>
    </xf>
    <xf numFmtId="0" fontId="55" fillId="0" borderId="58" xfId="0" applyFont="1" applyBorder="1" applyAlignment="1">
      <alignment horizontal="center" vertical="center" wrapText="1"/>
    </xf>
    <xf numFmtId="0" fontId="56" fillId="0" borderId="59" xfId="0" applyFont="1" applyBorder="1" applyAlignment="1">
      <alignment vertical="center" wrapText="1"/>
    </xf>
    <xf numFmtId="10" fontId="56" fillId="0" borderId="60" xfId="0" applyNumberFormat="1" applyFont="1" applyBorder="1" applyAlignment="1">
      <alignment horizontal="right" vertical="center" wrapText="1"/>
    </xf>
    <xf numFmtId="0" fontId="55" fillId="0" borderId="59" xfId="0" applyFont="1" applyBorder="1" applyAlignment="1">
      <alignment vertical="center" wrapText="1"/>
    </xf>
    <xf numFmtId="10" fontId="55" fillId="30" borderId="60" xfId="0" applyNumberFormat="1" applyFont="1" applyFill="1" applyBorder="1" applyAlignment="1">
      <alignment horizontal="center" vertical="center" wrapText="1"/>
    </xf>
    <xf numFmtId="9" fontId="57" fillId="0" borderId="1" xfId="8" applyFont="1" applyFill="1" applyBorder="1" applyAlignment="1">
      <alignment horizontal="center" vertical="center" wrapText="1"/>
    </xf>
    <xf numFmtId="0" fontId="58" fillId="31" borderId="79" xfId="0" applyFont="1" applyFill="1" applyBorder="1" applyAlignment="1">
      <alignment horizontal="center" vertical="top" wrapText="1"/>
    </xf>
    <xf numFmtId="2" fontId="58" fillId="31" borderId="80" xfId="0" applyNumberFormat="1" applyFont="1" applyFill="1" applyBorder="1" applyAlignment="1">
      <alignment horizontal="center" vertical="center" wrapText="1"/>
    </xf>
    <xf numFmtId="0" fontId="58" fillId="31" borderId="79" xfId="0" applyFont="1" applyFill="1" applyBorder="1" applyAlignment="1">
      <alignment horizontal="center" vertical="center" wrapText="1"/>
    </xf>
    <xf numFmtId="0" fontId="63" fillId="0" borderId="0" xfId="0" applyFont="1" applyAlignment="1">
      <alignment vertical="center"/>
    </xf>
    <xf numFmtId="0" fontId="58" fillId="31" borderId="62" xfId="0" applyFont="1" applyFill="1" applyBorder="1" applyAlignment="1">
      <alignment horizontal="center" vertical="top" wrapText="1"/>
    </xf>
    <xf numFmtId="2" fontId="58" fillId="31" borderId="83" xfId="0" applyNumberFormat="1" applyFont="1" applyFill="1" applyBorder="1" applyAlignment="1">
      <alignment horizontal="center" vertical="center" wrapText="1"/>
    </xf>
    <xf numFmtId="0" fontId="58" fillId="31" borderId="62" xfId="0" applyFont="1" applyFill="1" applyBorder="1" applyAlignment="1">
      <alignment horizontal="center" vertical="center" wrapText="1"/>
    </xf>
    <xf numFmtId="0" fontId="58" fillId="31" borderId="57" xfId="0" applyFont="1" applyFill="1" applyBorder="1" applyAlignment="1">
      <alignment horizontal="center" vertical="top" wrapText="1"/>
    </xf>
    <xf numFmtId="2" fontId="58" fillId="31" borderId="84" xfId="0" applyNumberFormat="1" applyFont="1" applyFill="1" applyBorder="1" applyAlignment="1">
      <alignment horizontal="center" vertical="center" wrapText="1"/>
    </xf>
    <xf numFmtId="0" fontId="64" fillId="31" borderId="0" xfId="0" applyFont="1" applyFill="1" applyAlignment="1">
      <alignment horizontal="center" vertical="center" wrapText="1"/>
    </xf>
    <xf numFmtId="0" fontId="64" fillId="31" borderId="7" xfId="0" applyFont="1" applyFill="1" applyBorder="1" applyAlignment="1">
      <alignment horizontal="center" vertical="center" wrapText="1"/>
    </xf>
    <xf numFmtId="0" fontId="58" fillId="34" borderId="59" xfId="0" applyFont="1" applyFill="1" applyBorder="1" applyAlignment="1">
      <alignment horizontal="center" vertical="center" wrapText="1"/>
    </xf>
    <xf numFmtId="0" fontId="65" fillId="35" borderId="85" xfId="0" applyFont="1" applyFill="1" applyBorder="1" applyAlignment="1">
      <alignment horizontal="center" vertical="center" wrapText="1"/>
    </xf>
    <xf numFmtId="0" fontId="65" fillId="35" borderId="63" xfId="0" applyFont="1" applyFill="1" applyBorder="1" applyAlignment="1">
      <alignment horizontal="center" vertical="center" wrapText="1"/>
    </xf>
    <xf numFmtId="0" fontId="65" fillId="35" borderId="57" xfId="0" applyFont="1" applyFill="1" applyBorder="1" applyAlignment="1">
      <alignment horizontal="center" vertical="center" wrapText="1"/>
    </xf>
    <xf numFmtId="0" fontId="58" fillId="36" borderId="59" xfId="0" applyFont="1" applyFill="1" applyBorder="1" applyAlignment="1">
      <alignment horizontal="center" vertical="center" wrapText="1"/>
    </xf>
    <xf numFmtId="0" fontId="58" fillId="37" borderId="86" xfId="0" applyFont="1" applyFill="1" applyBorder="1" applyAlignment="1">
      <alignment horizontal="center" vertical="center" wrapText="1"/>
    </xf>
    <xf numFmtId="9" fontId="58" fillId="37" borderId="86" xfId="0" applyNumberFormat="1" applyFont="1" applyFill="1" applyBorder="1" applyAlignment="1">
      <alignment horizontal="center" vertical="center" wrapText="1"/>
    </xf>
    <xf numFmtId="0" fontId="58" fillId="37" borderId="86" xfId="0" applyFont="1" applyFill="1" applyBorder="1" applyAlignment="1">
      <alignment horizontal="center" vertical="center"/>
    </xf>
    <xf numFmtId="0" fontId="66" fillId="38" borderId="10" xfId="0" applyFont="1" applyFill="1" applyBorder="1" applyAlignment="1">
      <alignment horizontal="left" vertical="center"/>
    </xf>
    <xf numFmtId="1" fontId="64" fillId="38" borderId="10" xfId="0" applyNumberFormat="1" applyFont="1" applyFill="1" applyBorder="1" applyAlignment="1">
      <alignment horizontal="center" vertical="center"/>
    </xf>
    <xf numFmtId="0" fontId="63" fillId="38" borderId="14" xfId="0" applyFont="1" applyFill="1" applyBorder="1" applyAlignment="1">
      <alignment horizontal="left" vertical="center" wrapText="1"/>
    </xf>
    <xf numFmtId="0" fontId="63" fillId="38" borderId="13" xfId="0" applyFont="1" applyFill="1" applyBorder="1" applyAlignment="1">
      <alignment vertical="center" wrapText="1"/>
    </xf>
    <xf numFmtId="0" fontId="63" fillId="38" borderId="13" xfId="0" applyFont="1" applyFill="1" applyBorder="1" applyAlignment="1">
      <alignment horizontal="center" vertical="center"/>
    </xf>
    <xf numFmtId="2" fontId="63" fillId="38" borderId="7" xfId="0" applyNumberFormat="1" applyFont="1" applyFill="1" applyBorder="1" applyAlignment="1">
      <alignment horizontal="center" vertical="center" wrapText="1"/>
    </xf>
    <xf numFmtId="10" fontId="63" fillId="38" borderId="13" xfId="0" applyNumberFormat="1" applyFont="1" applyFill="1" applyBorder="1" applyAlignment="1">
      <alignment vertical="center"/>
    </xf>
    <xf numFmtId="9" fontId="58" fillId="17" borderId="13" xfId="0" applyNumberFormat="1" applyFont="1" applyFill="1" applyBorder="1" applyAlignment="1">
      <alignment vertical="center"/>
    </xf>
    <xf numFmtId="0" fontId="63" fillId="38" borderId="0" xfId="0" applyFont="1" applyFill="1" applyAlignment="1">
      <alignment vertical="center"/>
    </xf>
    <xf numFmtId="0" fontId="63" fillId="16" borderId="14" xfId="0" applyFont="1" applyFill="1" applyBorder="1" applyAlignment="1">
      <alignment horizontal="left" vertical="top" wrapText="1"/>
    </xf>
    <xf numFmtId="0" fontId="63" fillId="16" borderId="13" xfId="0" applyFont="1" applyFill="1" applyBorder="1" applyAlignment="1">
      <alignment horizontal="center" vertical="center"/>
    </xf>
    <xf numFmtId="0" fontId="63" fillId="16" borderId="13" xfId="0" applyFont="1" applyFill="1" applyBorder="1" applyAlignment="1">
      <alignment horizontal="left" vertical="center" wrapText="1"/>
    </xf>
    <xf numFmtId="0" fontId="67" fillId="8" borderId="0" xfId="0" applyFont="1" applyFill="1" applyAlignment="1">
      <alignment horizontal="left" vertical="center"/>
    </xf>
    <xf numFmtId="0" fontId="63" fillId="0" borderId="13" xfId="0" applyFont="1" applyBorder="1" applyAlignment="1">
      <alignment vertical="center"/>
    </xf>
    <xf numFmtId="2" fontId="63" fillId="35" borderId="13" xfId="0" applyNumberFormat="1" applyFont="1" applyFill="1" applyBorder="1" applyAlignment="1">
      <alignment horizontal="center" vertical="center" wrapText="1"/>
    </xf>
    <xf numFmtId="10" fontId="67" fillId="0" borderId="0" xfId="0" applyNumberFormat="1" applyFont="1"/>
    <xf numFmtId="9" fontId="63" fillId="0" borderId="0" xfId="0" applyNumberFormat="1" applyFont="1" applyAlignment="1">
      <alignment vertical="center"/>
    </xf>
    <xf numFmtId="0" fontId="63" fillId="16" borderId="13" xfId="0" applyFont="1" applyFill="1" applyBorder="1" applyAlignment="1">
      <alignment horizontal="left" vertical="top" wrapText="1"/>
    </xf>
    <xf numFmtId="0" fontId="64" fillId="38" borderId="10" xfId="0" applyFont="1" applyFill="1" applyBorder="1" applyAlignment="1">
      <alignment horizontal="left" vertical="center"/>
    </xf>
    <xf numFmtId="0" fontId="63" fillId="16" borderId="10" xfId="0" applyFont="1" applyFill="1" applyBorder="1" applyAlignment="1">
      <alignment horizontal="center" vertical="center"/>
    </xf>
    <xf numFmtId="0" fontId="63" fillId="16" borderId="14" xfId="0" applyFont="1" applyFill="1" applyBorder="1" applyAlignment="1">
      <alignment horizontal="left" vertical="center" wrapText="1"/>
    </xf>
    <xf numFmtId="0" fontId="63" fillId="0" borderId="13" xfId="0" applyFont="1" applyBorder="1" applyAlignment="1">
      <alignment vertical="center" wrapText="1"/>
    </xf>
    <xf numFmtId="3" fontId="63" fillId="0" borderId="13" xfId="0" applyNumberFormat="1" applyFont="1" applyBorder="1" applyAlignment="1">
      <alignment vertical="center"/>
    </xf>
    <xf numFmtId="9" fontId="63" fillId="0" borderId="13" xfId="0" applyNumberFormat="1" applyFont="1" applyBorder="1" applyAlignment="1">
      <alignment vertical="center"/>
    </xf>
    <xf numFmtId="9" fontId="63" fillId="16" borderId="13" xfId="0" applyNumberFormat="1" applyFont="1" applyFill="1" applyBorder="1" applyAlignment="1">
      <alignment horizontal="center" vertical="center"/>
    </xf>
    <xf numFmtId="0" fontId="67" fillId="0" borderId="13" xfId="0" applyFont="1" applyBorder="1" applyAlignment="1">
      <alignment vertical="top" wrapText="1"/>
    </xf>
    <xf numFmtId="0" fontId="63" fillId="0" borderId="14" xfId="0" applyFont="1" applyBorder="1" applyAlignment="1">
      <alignment horizontal="left" vertical="center" wrapText="1"/>
    </xf>
    <xf numFmtId="0" fontId="63" fillId="0" borderId="13" xfId="0" applyFont="1" applyBorder="1" applyAlignment="1">
      <alignment horizontal="left" vertical="center" wrapText="1"/>
    </xf>
    <xf numFmtId="0" fontId="67" fillId="0" borderId="14" xfId="0" applyFont="1" applyBorder="1" applyAlignment="1">
      <alignment vertical="top" wrapText="1"/>
    </xf>
    <xf numFmtId="0" fontId="68" fillId="8" borderId="9" xfId="0" applyFont="1" applyFill="1" applyBorder="1" applyAlignment="1">
      <alignment horizontal="left"/>
    </xf>
    <xf numFmtId="0" fontId="68" fillId="8" borderId="14" xfId="0" applyFont="1" applyFill="1" applyBorder="1" applyAlignment="1">
      <alignment horizontal="left"/>
    </xf>
    <xf numFmtId="0" fontId="68" fillId="8" borderId="13" xfId="0" applyFont="1" applyFill="1" applyBorder="1" applyAlignment="1">
      <alignment horizontal="left"/>
    </xf>
    <xf numFmtId="0" fontId="69" fillId="8" borderId="14" xfId="0" applyFont="1" applyFill="1" applyBorder="1" applyAlignment="1">
      <alignment horizontal="left"/>
    </xf>
    <xf numFmtId="0" fontId="70" fillId="8" borderId="14" xfId="0" applyFont="1" applyFill="1" applyBorder="1" applyAlignment="1">
      <alignment horizontal="left"/>
    </xf>
    <xf numFmtId="0" fontId="71" fillId="31" borderId="0" xfId="0" applyFont="1" applyFill="1" applyAlignment="1">
      <alignment horizontal="left" vertical="top"/>
    </xf>
    <xf numFmtId="2" fontId="63" fillId="35" borderId="14" xfId="0" applyNumberFormat="1" applyFont="1" applyFill="1" applyBorder="1" applyAlignment="1">
      <alignment horizontal="center" vertical="center" wrapText="1"/>
    </xf>
    <xf numFmtId="0" fontId="63" fillId="8" borderId="14" xfId="0" applyFont="1" applyFill="1" applyBorder="1" applyAlignment="1">
      <alignment horizontal="left" vertical="center" wrapText="1"/>
    </xf>
    <xf numFmtId="0" fontId="63" fillId="0" borderId="13" xfId="0" applyFont="1" applyBorder="1" applyAlignment="1">
      <alignment vertical="top"/>
    </xf>
    <xf numFmtId="0" fontId="63" fillId="16" borderId="13" xfId="0" applyFont="1" applyFill="1" applyBorder="1" applyAlignment="1">
      <alignment horizontal="center" vertical="top"/>
    </xf>
    <xf numFmtId="10" fontId="67" fillId="0" borderId="0" xfId="0" applyNumberFormat="1" applyFont="1" applyAlignment="1">
      <alignment vertical="top"/>
    </xf>
    <xf numFmtId="9" fontId="63" fillId="0" borderId="0" xfId="0" applyNumberFormat="1" applyFont="1" applyAlignment="1">
      <alignment vertical="top"/>
    </xf>
    <xf numFmtId="0" fontId="63" fillId="0" borderId="0" xfId="0" applyFont="1" applyAlignment="1">
      <alignment vertical="top"/>
    </xf>
    <xf numFmtId="0" fontId="63" fillId="8" borderId="0" xfId="0" applyFont="1" applyFill="1" applyAlignment="1">
      <alignment vertical="center"/>
    </xf>
    <xf numFmtId="0" fontId="72" fillId="8" borderId="14" xfId="0" applyFont="1" applyFill="1" applyBorder="1" applyAlignment="1">
      <alignment horizontal="left"/>
    </xf>
    <xf numFmtId="4" fontId="63" fillId="16" borderId="13" xfId="0" applyNumberFormat="1" applyFont="1" applyFill="1" applyBorder="1" applyAlignment="1">
      <alignment horizontal="center" vertical="top"/>
    </xf>
    <xf numFmtId="2" fontId="63" fillId="35" borderId="14" xfId="0" applyNumberFormat="1" applyFont="1" applyFill="1" applyBorder="1" applyAlignment="1">
      <alignment horizontal="center" vertical="top" wrapText="1"/>
    </xf>
    <xf numFmtId="0" fontId="73" fillId="8" borderId="14" xfId="0" applyFont="1" applyFill="1" applyBorder="1" applyAlignment="1">
      <alignment horizontal="left"/>
    </xf>
    <xf numFmtId="0" fontId="51" fillId="38" borderId="13" xfId="0" applyFont="1" applyFill="1" applyBorder="1" applyAlignment="1">
      <alignment vertical="center" wrapText="1"/>
    </xf>
    <xf numFmtId="0" fontId="63" fillId="0" borderId="13" xfId="0" applyFont="1" applyBorder="1" applyAlignment="1">
      <alignment horizontal="left" vertical="top" wrapText="1"/>
    </xf>
    <xf numFmtId="9" fontId="63" fillId="0" borderId="13" xfId="0" applyNumberFormat="1" applyFont="1" applyBorder="1" applyAlignment="1">
      <alignment vertical="top"/>
    </xf>
    <xf numFmtId="9" fontId="63" fillId="16" borderId="13" xfId="0" applyNumberFormat="1" applyFont="1" applyFill="1" applyBorder="1" applyAlignment="1">
      <alignment horizontal="center" vertical="top"/>
    </xf>
    <xf numFmtId="0" fontId="66" fillId="38" borderId="0" xfId="0" applyFont="1" applyFill="1" applyAlignment="1">
      <alignment vertical="top"/>
    </xf>
    <xf numFmtId="0" fontId="66" fillId="0" borderId="0" xfId="0" applyFont="1" applyAlignment="1">
      <alignment vertical="top"/>
    </xf>
    <xf numFmtId="0" fontId="66" fillId="8" borderId="0" xfId="0" applyFont="1" applyFill="1" applyAlignment="1">
      <alignment vertical="center"/>
    </xf>
    <xf numFmtId="0" fontId="72" fillId="8" borderId="7" xfId="0" applyFont="1" applyFill="1" applyBorder="1" applyAlignment="1">
      <alignment horizontal="left"/>
    </xf>
    <xf numFmtId="0" fontId="63" fillId="8" borderId="13" xfId="0" applyFont="1" applyFill="1" applyBorder="1" applyAlignment="1">
      <alignment horizontal="left" vertical="center" wrapText="1"/>
    </xf>
    <xf numFmtId="0" fontId="66" fillId="38" borderId="0" xfId="0" applyFont="1" applyFill="1" applyAlignment="1">
      <alignment vertical="center"/>
    </xf>
    <xf numFmtId="0" fontId="66" fillId="0" borderId="0" xfId="0" applyFont="1" applyAlignment="1">
      <alignment vertical="center"/>
    </xf>
    <xf numFmtId="0" fontId="67" fillId="0" borderId="13" xfId="0" applyFont="1" applyBorder="1" applyAlignment="1">
      <alignment horizontal="left" vertical="top" wrapText="1"/>
    </xf>
    <xf numFmtId="0" fontId="63" fillId="16" borderId="13" xfId="0" applyFont="1" applyFill="1" applyBorder="1" applyAlignment="1">
      <alignment horizontal="center" vertical="center" wrapText="1"/>
    </xf>
    <xf numFmtId="0" fontId="66" fillId="38" borderId="2" xfId="0" applyFont="1" applyFill="1" applyBorder="1" applyAlignment="1">
      <alignment horizontal="left" vertical="center"/>
    </xf>
    <xf numFmtId="0" fontId="63" fillId="8" borderId="9" xfId="0" applyFont="1" applyFill="1" applyBorder="1" applyAlignment="1">
      <alignment horizontal="left" vertical="center" wrapText="1"/>
    </xf>
    <xf numFmtId="0" fontId="74" fillId="0" borderId="13" xfId="0" applyFont="1" applyBorder="1" applyAlignment="1">
      <alignment horizontal="left"/>
    </xf>
    <xf numFmtId="0" fontId="74" fillId="0" borderId="14" xfId="0" applyFont="1" applyBorder="1" applyAlignment="1">
      <alignment horizontal="left"/>
    </xf>
    <xf numFmtId="0" fontId="75" fillId="38" borderId="7" xfId="0" applyFont="1" applyFill="1" applyBorder="1" applyAlignment="1">
      <alignment horizontal="left" vertical="center"/>
    </xf>
    <xf numFmtId="0" fontId="75" fillId="38" borderId="10" xfId="0" applyFont="1" applyFill="1" applyBorder="1" applyAlignment="1">
      <alignment horizontal="left" vertical="center"/>
    </xf>
    <xf numFmtId="0" fontId="67" fillId="0" borderId="13" xfId="0" applyFont="1" applyBorder="1" applyAlignment="1">
      <alignment horizontal="left" vertical="center" wrapText="1"/>
    </xf>
    <xf numFmtId="0" fontId="67" fillId="8" borderId="13" xfId="0" applyFont="1" applyFill="1" applyBorder="1" applyAlignment="1">
      <alignment horizontal="left" vertical="center"/>
    </xf>
    <xf numFmtId="0" fontId="76" fillId="0" borderId="0" xfId="0" applyFont="1"/>
    <xf numFmtId="0" fontId="67" fillId="0" borderId="13" xfId="0" applyFont="1" applyBorder="1" applyAlignment="1">
      <alignment horizontal="center" vertical="center" wrapText="1"/>
    </xf>
    <xf numFmtId="9" fontId="67" fillId="0" borderId="13" xfId="0" applyNumberFormat="1" applyFont="1" applyBorder="1" applyAlignment="1">
      <alignment horizontal="center" vertical="center" wrapText="1"/>
    </xf>
    <xf numFmtId="10" fontId="67" fillId="0" borderId="13" xfId="0" applyNumberFormat="1" applyFont="1" applyBorder="1" applyAlignment="1">
      <alignment horizontal="center" vertical="center" wrapText="1"/>
    </xf>
    <xf numFmtId="3" fontId="67" fillId="0" borderId="13" xfId="0" applyNumberFormat="1" applyFont="1" applyBorder="1" applyAlignment="1">
      <alignment horizontal="center" vertical="center" wrapText="1"/>
    </xf>
    <xf numFmtId="0" fontId="77" fillId="0" borderId="0" xfId="0" applyFont="1"/>
    <xf numFmtId="0" fontId="63" fillId="0" borderId="13" xfId="0" applyFont="1" applyBorder="1" applyAlignment="1">
      <alignment horizontal="center" vertical="center"/>
    </xf>
    <xf numFmtId="10" fontId="63" fillId="0" borderId="0" xfId="0" applyNumberFormat="1" applyFont="1" applyAlignment="1">
      <alignment horizontal="right"/>
    </xf>
    <xf numFmtId="9" fontId="63" fillId="0" borderId="0" xfId="0" applyNumberFormat="1" applyFont="1" applyAlignment="1">
      <alignment horizontal="right"/>
    </xf>
    <xf numFmtId="4" fontId="63" fillId="0" borderId="13" xfId="0" applyNumberFormat="1" applyFont="1" applyBorder="1" applyAlignment="1">
      <alignment vertical="center"/>
    </xf>
    <xf numFmtId="0" fontId="63" fillId="0" borderId="13" xfId="0" applyFont="1" applyBorder="1" applyAlignment="1">
      <alignment vertical="top" wrapText="1"/>
    </xf>
    <xf numFmtId="0" fontId="77" fillId="0" borderId="13" xfId="0" applyFont="1" applyBorder="1" applyAlignment="1">
      <alignment vertical="center"/>
    </xf>
    <xf numFmtId="0" fontId="35" fillId="0" borderId="0" xfId="0" applyFont="1"/>
    <xf numFmtId="0" fontId="63" fillId="0" borderId="0" xfId="0" applyFont="1"/>
    <xf numFmtId="0" fontId="78" fillId="0" borderId="0" xfId="0" applyFont="1"/>
    <xf numFmtId="0" fontId="64" fillId="39" borderId="13" xfId="0" applyFont="1" applyFill="1" applyBorder="1" applyAlignment="1">
      <alignment horizontal="center" vertical="center"/>
    </xf>
    <xf numFmtId="0" fontId="64" fillId="39" borderId="13" xfId="0" applyFont="1" applyFill="1" applyBorder="1" applyAlignment="1">
      <alignment horizontal="center" vertical="center" wrapText="1"/>
    </xf>
    <xf numFmtId="0" fontId="64" fillId="39" borderId="10" xfId="0" applyFont="1" applyFill="1" applyBorder="1" applyAlignment="1">
      <alignment horizontal="center" vertical="center" wrapText="1"/>
    </xf>
    <xf numFmtId="0" fontId="67" fillId="8" borderId="13" xfId="0" applyFont="1" applyFill="1" applyBorder="1" applyAlignment="1">
      <alignment horizontal="center" vertical="center"/>
    </xf>
    <xf numFmtId="0" fontId="80" fillId="40" borderId="13" xfId="0" applyFont="1" applyFill="1" applyBorder="1" applyAlignment="1">
      <alignment horizontal="center" vertical="center"/>
    </xf>
    <xf numFmtId="1" fontId="80" fillId="40" borderId="13" xfId="0" applyNumberFormat="1" applyFont="1" applyFill="1" applyBorder="1" applyAlignment="1">
      <alignment horizontal="center" vertical="center"/>
    </xf>
    <xf numFmtId="10" fontId="80" fillId="40" borderId="10" xfId="0" applyNumberFormat="1" applyFont="1" applyFill="1" applyBorder="1" applyAlignment="1">
      <alignment horizontal="center" vertical="center" wrapText="1"/>
    </xf>
    <xf numFmtId="10" fontId="58" fillId="17" borderId="13" xfId="0" applyNumberFormat="1" applyFont="1" applyFill="1" applyBorder="1"/>
    <xf numFmtId="10" fontId="58" fillId="0" borderId="13" xfId="0" applyNumberFormat="1" applyFont="1" applyBorder="1" applyAlignment="1">
      <alignment horizontal="center" vertical="center" wrapText="1"/>
    </xf>
    <xf numFmtId="0" fontId="67" fillId="0" borderId="13" xfId="0" applyFont="1" applyBorder="1" applyAlignment="1">
      <alignment horizontal="center" vertical="center"/>
    </xf>
    <xf numFmtId="0" fontId="79" fillId="0" borderId="7" xfId="0" applyFont="1" applyBorder="1" applyAlignment="1">
      <alignment horizontal="left" vertical="center"/>
    </xf>
    <xf numFmtId="1" fontId="63" fillId="0" borderId="13" xfId="0" applyNumberFormat="1" applyFont="1" applyBorder="1" applyAlignment="1">
      <alignment horizontal="center" vertical="center"/>
    </xf>
    <xf numFmtId="9" fontId="63" fillId="0" borderId="10" xfId="0" applyNumberFormat="1" applyFont="1" applyBorder="1" applyAlignment="1">
      <alignment horizontal="center" vertical="center"/>
    </xf>
    <xf numFmtId="10" fontId="63" fillId="0" borderId="13" xfId="0" applyNumberFormat="1" applyFont="1" applyBorder="1"/>
    <xf numFmtId="1" fontId="79" fillId="0" borderId="10" xfId="0" applyNumberFormat="1" applyFont="1" applyBorder="1" applyAlignment="1">
      <alignment horizontal="left" vertical="center"/>
    </xf>
    <xf numFmtId="0" fontId="58" fillId="0" borderId="13" xfId="0" applyFont="1" applyBorder="1" applyAlignment="1">
      <alignment horizontal="center" vertical="center" wrapText="1"/>
    </xf>
    <xf numFmtId="10" fontId="0" fillId="0" borderId="0" xfId="0" applyNumberFormat="1"/>
    <xf numFmtId="170" fontId="0" fillId="0" borderId="1" xfId="0" applyNumberFormat="1" applyBorder="1" applyAlignment="1">
      <alignment horizontal="center" vertical="center" wrapText="1"/>
    </xf>
    <xf numFmtId="9" fontId="81" fillId="0" borderId="1" xfId="6" applyNumberFormat="1" applyFont="1" applyFill="1" applyBorder="1" applyAlignment="1">
      <alignment horizontal="center" vertical="center" wrapText="1"/>
    </xf>
    <xf numFmtId="0" fontId="82" fillId="0" borderId="0" xfId="0" applyFont="1"/>
    <xf numFmtId="0" fontId="42" fillId="0" borderId="65" xfId="5"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9" fontId="0" fillId="0" borderId="1" xfId="8" applyFont="1" applyFill="1" applyBorder="1" applyAlignment="1">
      <alignment horizontal="center" vertical="center" wrapText="1"/>
    </xf>
    <xf numFmtId="0" fontId="3" fillId="0" borderId="1" xfId="0" applyFont="1" applyBorder="1" applyAlignment="1">
      <alignment horizontal="center" vertical="center" wrapText="1"/>
    </xf>
    <xf numFmtId="9" fontId="57" fillId="0" borderId="1" xfId="8" applyFont="1" applyFill="1" applyBorder="1" applyAlignment="1">
      <alignment horizontal="center" vertical="center" wrapText="1"/>
    </xf>
    <xf numFmtId="164" fontId="13" fillId="2" borderId="1" xfId="0" applyNumberFormat="1" applyFont="1" applyFill="1" applyBorder="1" applyAlignment="1">
      <alignment horizontal="center" vertical="center"/>
    </xf>
    <xf numFmtId="0" fontId="54" fillId="28"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28" borderId="1" xfId="0" applyFont="1" applyFill="1" applyBorder="1" applyAlignment="1">
      <alignment horizontal="center" vertical="center" wrapText="1"/>
    </xf>
    <xf numFmtId="0" fontId="52" fillId="28" borderId="1" xfId="0" applyFont="1" applyFill="1" applyBorder="1" applyAlignment="1">
      <alignment vertical="center" wrapText="1"/>
    </xf>
    <xf numFmtId="164" fontId="50" fillId="2" borderId="77" xfId="0" applyNumberFormat="1" applyFont="1" applyFill="1" applyBorder="1" applyAlignment="1" applyProtection="1">
      <alignment horizontal="center" vertical="center" wrapText="1"/>
      <protection locked="0"/>
    </xf>
    <xf numFmtId="164" fontId="50" fillId="2" borderId="78" xfId="0" applyNumberFormat="1" applyFont="1" applyFill="1" applyBorder="1" applyAlignment="1" applyProtection="1">
      <alignment horizontal="center" vertical="center" wrapText="1"/>
      <protection locked="0"/>
    </xf>
    <xf numFmtId="164" fontId="50" fillId="26" borderId="77" xfId="0" applyNumberFormat="1" applyFont="1" applyFill="1" applyBorder="1" applyAlignment="1" applyProtection="1">
      <alignment horizontal="center" vertical="center" wrapText="1"/>
      <protection locked="0"/>
    </xf>
    <xf numFmtId="164" fontId="50" fillId="26" borderId="78" xfId="0" applyNumberFormat="1" applyFont="1" applyFill="1" applyBorder="1" applyAlignment="1" applyProtection="1">
      <alignment horizontal="center" vertical="center" wrapText="1"/>
      <protection locked="0"/>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0" xfId="2" applyFont="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7" fillId="4" borderId="12" xfId="2" applyFont="1" applyFill="1" applyBorder="1" applyAlignment="1">
      <alignment horizontal="center" vertical="center" wrapText="1"/>
    </xf>
    <xf numFmtId="10" fontId="8" fillId="0" borderId="10" xfId="2" applyNumberFormat="1" applyFont="1" applyBorder="1" applyAlignment="1">
      <alignment horizontal="center" vertical="center" wrapText="1"/>
    </xf>
    <xf numFmtId="0" fontId="7" fillId="0" borderId="9" xfId="2" applyFont="1" applyBorder="1" applyAlignment="1">
      <alignment horizontal="center" vertical="center" wrapText="1"/>
    </xf>
    <xf numFmtId="10" fontId="6" fillId="0" borderId="10" xfId="2" applyNumberFormat="1" applyFont="1" applyBorder="1" applyAlignment="1">
      <alignment horizontal="center" vertical="center" shrinkToFit="1"/>
    </xf>
    <xf numFmtId="10" fontId="6" fillId="0" borderId="11" xfId="2" applyNumberFormat="1" applyFont="1" applyBorder="1" applyAlignment="1">
      <alignment horizontal="center" vertical="center" shrinkToFit="1"/>
    </xf>
    <xf numFmtId="10" fontId="6" fillId="0" borderId="12" xfId="2" applyNumberFormat="1" applyFont="1" applyBorder="1" applyAlignment="1">
      <alignment horizontal="center" vertical="center" shrinkToFit="1"/>
    </xf>
    <xf numFmtId="0" fontId="7"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0" xfId="2" applyFont="1" applyAlignment="1">
      <alignment horizontal="center" vertical="center" wrapText="1"/>
    </xf>
    <xf numFmtId="0" fontId="7" fillId="0" borderId="6" xfId="2" applyFont="1" applyBorder="1" applyAlignment="1">
      <alignment horizontal="center" vertical="center" wrapText="1"/>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0" xfId="2" applyFont="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7" fillId="0" borderId="1" xfId="2" applyFont="1" applyBorder="1" applyAlignment="1">
      <alignment horizontal="center" vertical="center" wrapText="1"/>
    </xf>
    <xf numFmtId="10" fontId="7" fillId="0" borderId="19" xfId="8" applyNumberFormat="1" applyFont="1" applyBorder="1" applyAlignment="1">
      <alignment horizontal="center" vertical="center" wrapText="1"/>
    </xf>
    <xf numFmtId="10" fontId="7" fillId="0" borderId="20" xfId="8" applyNumberFormat="1" applyFont="1" applyBorder="1" applyAlignment="1">
      <alignment horizontal="center" vertical="center" wrapText="1"/>
    </xf>
    <xf numFmtId="0" fontId="7" fillId="6" borderId="1" xfId="2" applyFont="1" applyFill="1" applyBorder="1" applyAlignment="1">
      <alignment horizontal="center" vertical="center" wrapText="1"/>
    </xf>
    <xf numFmtId="10" fontId="6" fillId="0" borderId="1" xfId="2" applyNumberFormat="1" applyFont="1" applyBorder="1" applyAlignment="1">
      <alignment horizontal="center" vertical="center"/>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1" fontId="6" fillId="0" borderId="15" xfId="2" applyNumberFormat="1" applyFont="1" applyBorder="1" applyAlignment="1">
      <alignment horizontal="center" vertical="center" shrinkToFit="1"/>
    </xf>
    <xf numFmtId="1" fontId="6" fillId="0" borderId="14" xfId="2" applyNumberFormat="1" applyFont="1" applyBorder="1" applyAlignment="1">
      <alignment horizontal="center" vertical="center" shrinkToFi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0" xfId="2" applyFont="1" applyBorder="1" applyAlignment="1">
      <alignment horizontal="center" vertical="top" wrapText="1"/>
    </xf>
    <xf numFmtId="0" fontId="6" fillId="0" borderId="11" xfId="2" applyFont="1" applyBorder="1" applyAlignment="1">
      <alignment horizontal="center" vertical="top" wrapText="1"/>
    </xf>
    <xf numFmtId="0" fontId="6" fillId="0" borderId="12" xfId="2" applyFont="1" applyBorder="1" applyAlignment="1">
      <alignment horizontal="center" vertical="top" wrapText="1"/>
    </xf>
    <xf numFmtId="10" fontId="7" fillId="0" borderId="1" xfId="2" applyNumberFormat="1" applyFont="1" applyBorder="1" applyAlignment="1">
      <alignment horizontal="center" vertical="center" wrapText="1"/>
    </xf>
    <xf numFmtId="0" fontId="7" fillId="2" borderId="1" xfId="2" applyFont="1" applyFill="1" applyBorder="1" applyAlignment="1">
      <alignment horizontal="center" vertical="center" wrapText="1"/>
    </xf>
    <xf numFmtId="0" fontId="6" fillId="0" borderId="12" xfId="2" applyFont="1" applyBorder="1" applyAlignment="1">
      <alignment horizontal="center" vertical="center" wrapText="1"/>
    </xf>
    <xf numFmtId="10" fontId="7" fillId="0" borderId="1" xfId="8" applyNumberFormat="1" applyFont="1" applyBorder="1" applyAlignment="1">
      <alignment horizontal="center" vertical="center" wrapText="1"/>
    </xf>
    <xf numFmtId="0" fontId="7" fillId="3" borderId="1" xfId="2" applyFont="1" applyFill="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 fontId="59" fillId="32" borderId="81" xfId="0" applyNumberFormat="1" applyFont="1" applyFill="1" applyBorder="1" applyAlignment="1">
      <alignment horizontal="center" vertical="center" wrapText="1"/>
    </xf>
    <xf numFmtId="0" fontId="61" fillId="0" borderId="60" xfId="0" applyFont="1" applyBorder="1"/>
    <xf numFmtId="168" fontId="60" fillId="32" borderId="80" xfId="0" applyNumberFormat="1" applyFont="1" applyFill="1" applyBorder="1" applyAlignment="1">
      <alignment horizontal="center" vertical="center" wrapText="1"/>
    </xf>
    <xf numFmtId="0" fontId="61" fillId="0" borderId="79" xfId="0" applyFont="1" applyBorder="1"/>
    <xf numFmtId="0" fontId="61" fillId="0" borderId="81" xfId="0" applyFont="1" applyBorder="1"/>
    <xf numFmtId="0" fontId="62" fillId="33" borderId="63" xfId="0" applyFont="1" applyFill="1" applyBorder="1" applyAlignment="1">
      <alignment horizontal="center" vertical="center"/>
    </xf>
    <xf numFmtId="0" fontId="61" fillId="0" borderId="82" xfId="0" applyFont="1" applyBorder="1"/>
    <xf numFmtId="0" fontId="61" fillId="0" borderId="58" xfId="0" applyFont="1" applyBorder="1"/>
    <xf numFmtId="1" fontId="60" fillId="32" borderId="63" xfId="0"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0" fontId="14" fillId="8" borderId="0" xfId="5" applyFont="1" applyFill="1" applyAlignment="1">
      <alignment horizontal="center" vertical="center"/>
    </xf>
    <xf numFmtId="0" fontId="12" fillId="0" borderId="0" xfId="5" applyFont="1"/>
    <xf numFmtId="0" fontId="20" fillId="9" borderId="0" xfId="5" applyFont="1" applyFill="1" applyAlignment="1">
      <alignment horizontal="center" vertical="center" wrapText="1"/>
    </xf>
    <xf numFmtId="0" fontId="20" fillId="9" borderId="21" xfId="5" applyFont="1" applyFill="1" applyBorder="1" applyAlignment="1">
      <alignment horizontal="center" vertical="center" wrapText="1"/>
    </xf>
    <xf numFmtId="0" fontId="12" fillId="0" borderId="21" xfId="5" applyFont="1" applyBorder="1"/>
    <xf numFmtId="0" fontId="20" fillId="9" borderId="67" xfId="5" applyFont="1" applyFill="1" applyBorder="1" applyAlignment="1">
      <alignment horizontal="center" vertical="center" wrapText="1"/>
    </xf>
    <xf numFmtId="0" fontId="20" fillId="9" borderId="22" xfId="5" applyFont="1" applyFill="1" applyBorder="1" applyAlignment="1">
      <alignment horizontal="center" vertical="center" wrapText="1"/>
    </xf>
    <xf numFmtId="0" fontId="20" fillId="9" borderId="68" xfId="5" applyFont="1" applyFill="1" applyBorder="1" applyAlignment="1">
      <alignment horizontal="center" vertical="center" wrapText="1"/>
    </xf>
    <xf numFmtId="0" fontId="20" fillId="9" borderId="69" xfId="5" applyFont="1" applyFill="1" applyBorder="1" applyAlignment="1">
      <alignment horizontal="center" vertical="center" wrapText="1"/>
    </xf>
    <xf numFmtId="0" fontId="21" fillId="9" borderId="67" xfId="5" applyFont="1" applyFill="1" applyBorder="1" applyAlignment="1">
      <alignment horizontal="center" vertical="center" wrapText="1"/>
    </xf>
    <xf numFmtId="0" fontId="21" fillId="9" borderId="22" xfId="5" applyFont="1" applyFill="1" applyBorder="1" applyAlignment="1">
      <alignment horizontal="center" vertical="center" wrapText="1"/>
    </xf>
    <xf numFmtId="0" fontId="10" fillId="0" borderId="0" xfId="5"/>
    <xf numFmtId="0" fontId="20" fillId="11" borderId="23" xfId="5" applyFont="1" applyFill="1" applyBorder="1" applyAlignment="1">
      <alignment horizontal="center" vertical="center" wrapText="1"/>
    </xf>
    <xf numFmtId="0" fontId="12" fillId="0" borderId="23" xfId="5" applyFont="1" applyBorder="1"/>
    <xf numFmtId="0" fontId="36" fillId="19" borderId="63" xfId="0" applyFont="1" applyFill="1" applyBorder="1" applyAlignment="1">
      <alignment horizontal="center" vertical="center" wrapText="1"/>
    </xf>
    <xf numFmtId="0" fontId="36" fillId="19" borderId="58"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74" xfId="0" applyFont="1" applyBorder="1" applyAlignment="1">
      <alignment horizontal="center" vertical="center"/>
    </xf>
    <xf numFmtId="0" fontId="2" fillId="5" borderId="77" xfId="0" applyFont="1" applyFill="1" applyBorder="1" applyAlignment="1">
      <alignment horizontal="center" vertical="center" wrapText="1"/>
    </xf>
    <xf numFmtId="0" fontId="2" fillId="5" borderId="78"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20" xfId="0" applyBorder="1" applyAlignment="1">
      <alignment horizontal="left" vertical="center" wrapText="1"/>
    </xf>
    <xf numFmtId="0" fontId="0" fillId="0" borderId="1" xfId="0" applyBorder="1" applyAlignment="1">
      <alignment horizontal="left" vertical="center" wrapText="1"/>
    </xf>
    <xf numFmtId="9" fontId="0" fillId="0" borderId="74" xfId="0" applyNumberFormat="1" applyBorder="1" applyAlignment="1">
      <alignment horizontal="center" vertical="center" wrapText="1"/>
    </xf>
    <xf numFmtId="0" fontId="0" fillId="0" borderId="20" xfId="0" applyBorder="1" applyAlignment="1">
      <alignment horizontal="center" vertical="center" wrapText="1"/>
    </xf>
    <xf numFmtId="0" fontId="1" fillId="0" borderId="20" xfId="0" applyFont="1" applyBorder="1" applyAlignment="1">
      <alignment horizontal="left" vertical="center" wrapText="1"/>
    </xf>
    <xf numFmtId="10" fontId="0" fillId="0" borderId="1" xfId="0" applyNumberFormat="1" applyBorder="1" applyAlignment="1">
      <alignment horizontal="center" vertical="center"/>
    </xf>
    <xf numFmtId="9" fontId="0" fillId="0" borderId="1" xfId="0" applyNumberFormat="1" applyBorder="1" applyAlignment="1">
      <alignment horizontal="center" vertical="center" wrapText="1"/>
    </xf>
    <xf numFmtId="0" fontId="1" fillId="0" borderId="1" xfId="0" applyFont="1" applyBorder="1" applyAlignment="1">
      <alignment horizontal="left" vertical="center" wrapText="1"/>
    </xf>
  </cellXfs>
  <cellStyles count="11">
    <cellStyle name="Excel Built-in Explanatory Text" xfId="10" xr:uid="{8A14FC37-88C9-4282-8D5D-2F4853CC0195}"/>
    <cellStyle name="Hipervínculo" xfId="6" builtinId="8"/>
    <cellStyle name="Moneda" xfId="7" builtinId="4"/>
    <cellStyle name="Moneda 2" xfId="1" xr:uid="{FE063142-1B26-403F-A78F-B59E7A4654D1}"/>
    <cellStyle name="Normal" xfId="0" builtinId="0"/>
    <cellStyle name="Normal 2" xfId="2" xr:uid="{9DE42121-3B78-4F8F-A2D6-CE29270DE803}"/>
    <cellStyle name="Normal 2 2 2" xfId="9" xr:uid="{D36CDC99-15A0-4B50-A1E0-36A5792F2A03}"/>
    <cellStyle name="Normal 3" xfId="4" xr:uid="{ACF7A0D2-D368-4E90-A672-DDA90225499B}"/>
    <cellStyle name="Normal 4" xfId="5" xr:uid="{703006E3-92E0-43B4-BA49-BC1F8B842295}"/>
    <cellStyle name="Porcentaje" xfId="8" builtinId="5"/>
    <cellStyle name="Porcentaje 2" xfId="3" xr:uid="{2AC8CB6A-DA1E-4291-A710-49FBB9176AB6}"/>
  </cellStyles>
  <dxfs count="3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2" defaultTableStyle="TableStyleMedium2" defaultPivotStyle="PivotStyleLight16">
    <tableStyle name="Consolidado PP PES- 2024-style" pivot="0" count="3" xr9:uid="{67AD90FF-4016-4AF6-A2AF-58256668D9D9}">
      <tableStyleElement type="headerRow" dxfId="35"/>
      <tableStyleElement type="firstRowStripe" dxfId="34"/>
      <tableStyleElement type="secondRowStripe" dxfId="33"/>
    </tableStyle>
    <tableStyle name="Consolidado Seguimiento PP-style" pivot="0" count="3" xr9:uid="{1C74178F-94C4-41EB-90DF-59B43E7FAED1}">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IND 1 SEGUIMIENTO'!A1"/><Relationship Id="rId1" Type="http://schemas.openxmlformats.org/officeDocument/2006/relationships/hyperlink" Target="#'IND 1'!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Consolidado 2020-2024'!A1"/></Relationships>
</file>

<file path=xl/drawings/_rels/drawing10.xml.rels><?xml version="1.0" encoding="UTF-8" standalone="yes"?>
<Relationships xmlns="http://schemas.openxmlformats.org/package/2006/relationships"><Relationship Id="rId3" Type="http://schemas.openxmlformats.org/officeDocument/2006/relationships/hyperlink" Target="#'IND 7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11.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MEN&#218;!A1"/><Relationship Id="rId1" Type="http://schemas.openxmlformats.org/officeDocument/2006/relationships/hyperlink" Target="#'IND 1'!A1"/></Relationships>
</file>

<file path=xl/drawings/_rels/drawing12.xml.rels><?xml version="1.0" encoding="UTF-8" standalone="yes"?>
<Relationships xmlns="http://schemas.openxmlformats.org/package/2006/relationships"><Relationship Id="rId3" Type="http://schemas.openxmlformats.org/officeDocument/2006/relationships/hyperlink" Target="#MEN&#218;!A1"/><Relationship Id="rId2" Type="http://schemas.openxmlformats.org/officeDocument/2006/relationships/hyperlink" Target="#'IND 2'!A1"/><Relationship Id="rId1" Type="http://schemas.openxmlformats.org/officeDocument/2006/relationships/image" Target="../media/image4.png"/><Relationship Id="rId5" Type="http://schemas.openxmlformats.org/officeDocument/2006/relationships/hyperlink" Target="#'IND 2 SEGUIMIENTO'!A1"/><Relationship Id="rId4" Type="http://schemas.openxmlformats.org/officeDocument/2006/relationships/hyperlink" Target="#'PES 2024'!A1"/></Relationships>
</file>

<file path=xl/drawings/_rels/drawing13.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MEN&#218;!A1"/><Relationship Id="rId1" Type="http://schemas.openxmlformats.org/officeDocument/2006/relationships/hyperlink" Target="#'IND 2'!A1"/><Relationship Id="rId4" Type="http://schemas.openxmlformats.org/officeDocument/2006/relationships/hyperlink" Target="#'IND 2 SEGUIMIENTO1'!A1"/></Relationships>
</file>

<file path=xl/drawings/_rels/drawing14.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IND 3'!A1"/><Relationship Id="rId1" Type="http://schemas.openxmlformats.org/officeDocument/2006/relationships/hyperlink" Target="#MEN&#218;!A1"/></Relationships>
</file>

<file path=xl/drawings/_rels/drawing15.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IND 4'!A1"/><Relationship Id="rId1" Type="http://schemas.openxmlformats.org/officeDocument/2006/relationships/hyperlink" Target="#MEN&#218;!A1"/></Relationships>
</file>

<file path=xl/drawings/_rels/drawing16.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MEN&#218;!A1"/><Relationship Id="rId1" Type="http://schemas.openxmlformats.org/officeDocument/2006/relationships/hyperlink" Target="#'IND 5'!A1"/></Relationships>
</file>

<file path=xl/drawings/_rels/drawing17.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MEN&#218;!A1"/><Relationship Id="rId1" Type="http://schemas.openxmlformats.org/officeDocument/2006/relationships/hyperlink" Target="#'IND 6'!A1"/></Relationships>
</file>

<file path=xl/drawings/_rels/drawing18.xml.rels><?xml version="1.0" encoding="UTF-8" standalone="yes"?>
<Relationships xmlns="http://schemas.openxmlformats.org/package/2006/relationships"><Relationship Id="rId3" Type="http://schemas.openxmlformats.org/officeDocument/2006/relationships/hyperlink" Target="#'PES 2024'!A1"/><Relationship Id="rId2" Type="http://schemas.openxmlformats.org/officeDocument/2006/relationships/hyperlink" Target="#MEN&#218;!A1"/><Relationship Id="rId1" Type="http://schemas.openxmlformats.org/officeDocument/2006/relationships/hyperlink" Target="#'IND 7'!A1"/></Relationships>
</file>

<file path=xl/drawings/_rels/drawing2.xml.rels><?xml version="1.0" encoding="UTF-8" standalone="yes"?>
<Relationships xmlns="http://schemas.openxmlformats.org/package/2006/relationships"><Relationship Id="rId2" Type="http://schemas.openxmlformats.org/officeDocument/2006/relationships/hyperlink" Target="#'CONSOLIDADO 2020-2024'!A1"/><Relationship Id="rId1" Type="http://schemas.openxmlformats.org/officeDocument/2006/relationships/hyperlink" Target="#MEN&#218;!A1"/></Relationships>
</file>

<file path=xl/drawings/_rels/drawing3.xml.rels><?xml version="1.0" encoding="UTF-8" standalone="yes"?>
<Relationships xmlns="http://schemas.openxmlformats.org/package/2006/relationships"><Relationship Id="rId2" Type="http://schemas.openxmlformats.org/officeDocument/2006/relationships/hyperlink" Target="#'PES 2024'!A1"/><Relationship Id="rId1" Type="http://schemas.openxmlformats.org/officeDocument/2006/relationships/hyperlink" Target="#MEN&#218;!A1"/></Relationships>
</file>

<file path=xl/drawings/_rels/drawing4.xml.rels><?xml version="1.0" encoding="UTF-8" standalone="yes"?>
<Relationships xmlns="http://schemas.openxmlformats.org/package/2006/relationships"><Relationship Id="rId3" Type="http://schemas.openxmlformats.org/officeDocument/2006/relationships/hyperlink" Target="#'IND 1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5.xml.rels><?xml version="1.0" encoding="UTF-8" standalone="yes"?>
<Relationships xmlns="http://schemas.openxmlformats.org/package/2006/relationships"><Relationship Id="rId3" Type="http://schemas.openxmlformats.org/officeDocument/2006/relationships/hyperlink" Target="#'IND 2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6.xml.rels><?xml version="1.0" encoding="UTF-8" standalone="yes"?>
<Relationships xmlns="http://schemas.openxmlformats.org/package/2006/relationships"><Relationship Id="rId3" Type="http://schemas.openxmlformats.org/officeDocument/2006/relationships/hyperlink" Target="#'IND 3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7.xml.rels><?xml version="1.0" encoding="UTF-8" standalone="yes"?>
<Relationships xmlns="http://schemas.openxmlformats.org/package/2006/relationships"><Relationship Id="rId3" Type="http://schemas.openxmlformats.org/officeDocument/2006/relationships/hyperlink" Target="#'IND 4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8.xml.rels><?xml version="1.0" encoding="UTF-8" standalone="yes"?>
<Relationships xmlns="http://schemas.openxmlformats.org/package/2006/relationships"><Relationship Id="rId3" Type="http://schemas.openxmlformats.org/officeDocument/2006/relationships/hyperlink" Target="#'IND 5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_rels/drawing9.xml.rels><?xml version="1.0" encoding="UTF-8" standalone="yes"?>
<Relationships xmlns="http://schemas.openxmlformats.org/package/2006/relationships"><Relationship Id="rId3" Type="http://schemas.openxmlformats.org/officeDocument/2006/relationships/hyperlink" Target="#'IND 6 SEGUIMIENTO'!A1"/><Relationship Id="rId2" Type="http://schemas.openxmlformats.org/officeDocument/2006/relationships/hyperlink" Target="#MEN&#218;!A1"/><Relationship Id="rId1" Type="http://schemas.openxmlformats.org/officeDocument/2006/relationships/image" Target="../media/image3.jpeg"/><Relationship Id="rId4" Type="http://schemas.openxmlformats.org/officeDocument/2006/relationships/hyperlink" Target="#'PES 2024'!A1"/></Relationships>
</file>

<file path=xl/drawings/drawing1.xml><?xml version="1.0" encoding="utf-8"?>
<xdr:wsDr xmlns:xdr="http://schemas.openxmlformats.org/drawingml/2006/spreadsheetDrawing" xmlns:a="http://schemas.openxmlformats.org/drawingml/2006/main">
  <xdr:twoCellAnchor>
    <xdr:from>
      <xdr:col>5</xdr:col>
      <xdr:colOff>334383</xdr:colOff>
      <xdr:row>13</xdr:row>
      <xdr:rowOff>53792</xdr:rowOff>
    </xdr:from>
    <xdr:to>
      <xdr:col>8</xdr:col>
      <xdr:colOff>418203</xdr:colOff>
      <xdr:row>16</xdr:row>
      <xdr:rowOff>4038</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AA748921-DA21-478A-8373-D5488CC9F2F3}"/>
            </a:ext>
          </a:extLst>
        </xdr:cNvPr>
        <xdr:cNvSpPr/>
      </xdr:nvSpPr>
      <xdr:spPr>
        <a:xfrm>
          <a:off x="5489089" y="2384616"/>
          <a:ext cx="2450502" cy="4881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HOJAS DE VIDA INDICADORES</a:t>
          </a:r>
        </a:p>
      </xdr:txBody>
    </xdr:sp>
    <xdr:clientData/>
  </xdr:twoCellAnchor>
  <xdr:twoCellAnchor>
    <xdr:from>
      <xdr:col>0</xdr:col>
      <xdr:colOff>182880</xdr:colOff>
      <xdr:row>9</xdr:row>
      <xdr:rowOff>108920</xdr:rowOff>
    </xdr:from>
    <xdr:to>
      <xdr:col>5</xdr:col>
      <xdr:colOff>17929</xdr:colOff>
      <xdr:row>18</xdr:row>
      <xdr:rowOff>53787</xdr:rowOff>
    </xdr:to>
    <xdr:sp macro="" textlink="">
      <xdr:nvSpPr>
        <xdr:cNvPr id="3" name="Rectángulo 2">
          <a:extLst>
            <a:ext uri="{FF2B5EF4-FFF2-40B4-BE49-F238E27FC236}">
              <a16:creationId xmlns:a16="http://schemas.microsoft.com/office/drawing/2014/main" id="{A8103971-0BDE-4B03-A088-BA7F48E87EA2}"/>
            </a:ext>
          </a:extLst>
        </xdr:cNvPr>
        <xdr:cNvSpPr/>
      </xdr:nvSpPr>
      <xdr:spPr>
        <a:xfrm>
          <a:off x="182880" y="1722567"/>
          <a:ext cx="4989755" cy="1558514"/>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MISIÓN</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Garantizar el cumplimiento de los derechos culturales, recreativos y deportivos de los y las habitantes de Bogotá, mediante la formulación y ejecución concertada de políticas públicas, planes, programas, proyectos y estrategias, incluyentes y sostenibles, reconociendo al ciudadano como parte integral de los procesos creativos, potenciando sus maneras de observar, comprender y transformar la realidad, preservando el cuidado, la confianza y el intercambio de aprendizajes y experiencias colectivas.</a:t>
          </a:r>
        </a:p>
      </xdr:txBody>
    </xdr:sp>
    <xdr:clientData/>
  </xdr:twoCellAnchor>
  <xdr:twoCellAnchor>
    <xdr:from>
      <xdr:col>0</xdr:col>
      <xdr:colOff>167640</xdr:colOff>
      <xdr:row>3</xdr:row>
      <xdr:rowOff>106681</xdr:rowOff>
    </xdr:from>
    <xdr:to>
      <xdr:col>5</xdr:col>
      <xdr:colOff>17929</xdr:colOff>
      <xdr:row>9</xdr:row>
      <xdr:rowOff>8966</xdr:rowOff>
    </xdr:to>
    <xdr:sp macro="" textlink="">
      <xdr:nvSpPr>
        <xdr:cNvPr id="4" name="Rectángulo 3">
          <a:extLst>
            <a:ext uri="{FF2B5EF4-FFF2-40B4-BE49-F238E27FC236}">
              <a16:creationId xmlns:a16="http://schemas.microsoft.com/office/drawing/2014/main" id="{F478376A-0FF7-47D8-937D-D05152E7D4D6}"/>
            </a:ext>
          </a:extLst>
        </xdr:cNvPr>
        <xdr:cNvSpPr/>
      </xdr:nvSpPr>
      <xdr:spPr>
        <a:xfrm>
          <a:off x="167640" y="644563"/>
          <a:ext cx="5004995" cy="97805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OBJETIVO GENERAL</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Brindar un marco estratégico, organizacional y prospectivo, que recoge y armoniza las acciones estratégicas prioritarias que ejecuta el sector, acatando la declaración de la misión, visión, objetivos estratégicos, y la ruta trazada para el cuatrienio en las metas e indicadores sectoriales.</a:t>
          </a:r>
        </a:p>
        <a:p>
          <a:pPr marL="0" marR="0" lvl="0" indent="0" algn="l" defTabSz="914400" eaLnBrk="1" fontAlgn="auto" latinLnBrk="0" hangingPunct="1">
            <a:lnSpc>
              <a:spcPct val="100000"/>
            </a:lnSpc>
            <a:spcBef>
              <a:spcPts val="0"/>
            </a:spcBef>
            <a:spcAft>
              <a:spcPts val="0"/>
            </a:spcAft>
            <a:buClrTx/>
            <a:buSzTx/>
            <a:buFontTx/>
            <a:buNone/>
            <a:tabLst/>
            <a:defRPr/>
          </a:pPr>
          <a:endParaRPr lang="es-CO" sz="1100">
            <a:solidFill>
              <a:schemeClr val="lt1"/>
            </a:solidFill>
            <a:effectLst/>
            <a:latin typeface="+mn-lt"/>
            <a:ea typeface="+mn-ea"/>
            <a:cs typeface="+mn-cs"/>
          </a:endParaRPr>
        </a:p>
      </xdr:txBody>
    </xdr:sp>
    <xdr:clientData/>
  </xdr:twoCellAnchor>
  <xdr:twoCellAnchor>
    <xdr:from>
      <xdr:col>0</xdr:col>
      <xdr:colOff>144779</xdr:colOff>
      <xdr:row>0</xdr:row>
      <xdr:rowOff>38100</xdr:rowOff>
    </xdr:from>
    <xdr:to>
      <xdr:col>8</xdr:col>
      <xdr:colOff>439270</xdr:colOff>
      <xdr:row>2</xdr:row>
      <xdr:rowOff>152400</xdr:rowOff>
    </xdr:to>
    <xdr:sp macro="" textlink="">
      <xdr:nvSpPr>
        <xdr:cNvPr id="5" name="Rectángulo 4">
          <a:extLst>
            <a:ext uri="{FF2B5EF4-FFF2-40B4-BE49-F238E27FC236}">
              <a16:creationId xmlns:a16="http://schemas.microsoft.com/office/drawing/2014/main" id="{789A47EA-0E38-478B-AAE4-757DEF587ABF}"/>
            </a:ext>
          </a:extLst>
        </xdr:cNvPr>
        <xdr:cNvSpPr/>
      </xdr:nvSpPr>
      <xdr:spPr>
        <a:xfrm>
          <a:off x="144779" y="38100"/>
          <a:ext cx="7815879" cy="472888"/>
        </a:xfrm>
        <a:prstGeom prst="rect">
          <a:avLst/>
        </a:prstGeom>
        <a:solidFill>
          <a:schemeClr val="accent5"/>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400" b="1">
              <a:solidFill>
                <a:schemeClr val="lt1"/>
              </a:solidFill>
              <a:effectLst/>
              <a:latin typeface="+mn-lt"/>
              <a:ea typeface="+mn-ea"/>
              <a:cs typeface="+mn-cs"/>
            </a:rPr>
            <a:t>PLAN ESTRATÉGICO SECTORIAL</a:t>
          </a:r>
          <a:r>
            <a:rPr lang="es-CO" sz="2400" b="0" baseline="0">
              <a:solidFill>
                <a:schemeClr val="lt1"/>
              </a:solidFill>
              <a:effectLst/>
              <a:latin typeface="+mn-lt"/>
              <a:ea typeface="+mn-ea"/>
              <a:cs typeface="+mn-cs"/>
            </a:rPr>
            <a:t> (PES)</a:t>
          </a:r>
          <a:endParaRPr lang="es-CO" sz="2400" b="1">
            <a:solidFill>
              <a:schemeClr val="lt1"/>
            </a:solidFill>
            <a:effectLst/>
            <a:latin typeface="+mn-lt"/>
            <a:ea typeface="+mn-ea"/>
            <a:cs typeface="+mn-cs"/>
          </a:endParaRPr>
        </a:p>
      </xdr:txBody>
    </xdr:sp>
    <xdr:clientData/>
  </xdr:twoCellAnchor>
  <xdr:twoCellAnchor>
    <xdr:from>
      <xdr:col>5</xdr:col>
      <xdr:colOff>319143</xdr:colOff>
      <xdr:row>17</xdr:row>
      <xdr:rowOff>48861</xdr:rowOff>
    </xdr:from>
    <xdr:to>
      <xdr:col>8</xdr:col>
      <xdr:colOff>402963</xdr:colOff>
      <xdr:row>19</xdr:row>
      <xdr:rowOff>174816</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B8C309BE-AE50-49E1-B2CB-B9439199264F}"/>
            </a:ext>
          </a:extLst>
        </xdr:cNvPr>
        <xdr:cNvSpPr/>
      </xdr:nvSpPr>
      <xdr:spPr>
        <a:xfrm>
          <a:off x="5473849" y="3096861"/>
          <a:ext cx="2450502" cy="4845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SEGUIMIENTO INDICADORES</a:t>
          </a:r>
        </a:p>
      </xdr:txBody>
    </xdr:sp>
    <xdr:clientData/>
  </xdr:twoCellAnchor>
  <xdr:twoCellAnchor>
    <xdr:from>
      <xdr:col>5</xdr:col>
      <xdr:colOff>334383</xdr:colOff>
      <xdr:row>9</xdr:row>
      <xdr:rowOff>69033</xdr:rowOff>
    </xdr:from>
    <xdr:to>
      <xdr:col>8</xdr:col>
      <xdr:colOff>418203</xdr:colOff>
      <xdr:row>12</xdr:row>
      <xdr:rowOff>19279</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ABB9C8E-1365-4A17-AEB3-2E39011444A5}"/>
            </a:ext>
          </a:extLst>
        </xdr:cNvPr>
        <xdr:cNvSpPr/>
      </xdr:nvSpPr>
      <xdr:spPr>
        <a:xfrm>
          <a:off x="5489089" y="1682680"/>
          <a:ext cx="2450502" cy="4881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ESTRUCTURA PES (2024)</a:t>
          </a:r>
        </a:p>
      </xdr:txBody>
    </xdr:sp>
    <xdr:clientData/>
  </xdr:twoCellAnchor>
  <xdr:twoCellAnchor>
    <xdr:from>
      <xdr:col>5</xdr:col>
      <xdr:colOff>319143</xdr:colOff>
      <xdr:row>21</xdr:row>
      <xdr:rowOff>55586</xdr:rowOff>
    </xdr:from>
    <xdr:to>
      <xdr:col>8</xdr:col>
      <xdr:colOff>402963</xdr:colOff>
      <xdr:row>24</xdr:row>
      <xdr:rowOff>2245</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DDB332F7-E81D-4756-AB5C-0BEFA0464066}"/>
            </a:ext>
          </a:extLst>
        </xdr:cNvPr>
        <xdr:cNvSpPr/>
      </xdr:nvSpPr>
      <xdr:spPr>
        <a:xfrm>
          <a:off x="5473849" y="3820762"/>
          <a:ext cx="2450502" cy="48454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RESUMEN RESULTADOS 2020-2024</a:t>
          </a:r>
        </a:p>
      </xdr:txBody>
    </xdr:sp>
    <xdr:clientData/>
  </xdr:twoCellAnchor>
  <xdr:twoCellAnchor>
    <xdr:from>
      <xdr:col>0</xdr:col>
      <xdr:colOff>182880</xdr:colOff>
      <xdr:row>18</xdr:row>
      <xdr:rowOff>160020</xdr:rowOff>
    </xdr:from>
    <xdr:to>
      <xdr:col>5</xdr:col>
      <xdr:colOff>8966</xdr:colOff>
      <xdr:row>24</xdr:row>
      <xdr:rowOff>89646</xdr:rowOff>
    </xdr:to>
    <xdr:sp macro="" textlink="">
      <xdr:nvSpPr>
        <xdr:cNvPr id="9" name="Rectángulo 8">
          <a:extLst>
            <a:ext uri="{FF2B5EF4-FFF2-40B4-BE49-F238E27FC236}">
              <a16:creationId xmlns:a16="http://schemas.microsoft.com/office/drawing/2014/main" id="{D2BF8786-5EF4-4559-AF96-CE1CDC2FC4E7}"/>
            </a:ext>
          </a:extLst>
        </xdr:cNvPr>
        <xdr:cNvSpPr/>
      </xdr:nvSpPr>
      <xdr:spPr>
        <a:xfrm>
          <a:off x="182880" y="3387314"/>
          <a:ext cx="4980792" cy="1005391"/>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VISIÓN</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En el año 2030 los ciudadanos de Bogotá han incorporado la cultura, el patrimonio, la recreación y el deporte como parte activa de su vida cotidiana, gestando cambios culturales y sociales a través de aprendizajes y transformaciones, haciendo de Bogotá una ciudad más consciente, cuidadora e incluyente.</a:t>
          </a:r>
        </a:p>
      </xdr:txBody>
    </xdr:sp>
    <xdr:clientData/>
  </xdr:twoCellAnchor>
  <xdr:twoCellAnchor editAs="oneCell">
    <xdr:from>
      <xdr:col>8</xdr:col>
      <xdr:colOff>502023</xdr:colOff>
      <xdr:row>9</xdr:row>
      <xdr:rowOff>71723</xdr:rowOff>
    </xdr:from>
    <xdr:to>
      <xdr:col>9</xdr:col>
      <xdr:colOff>377363</xdr:colOff>
      <xdr:row>13</xdr:row>
      <xdr:rowOff>8969</xdr:rowOff>
    </xdr:to>
    <xdr:pic>
      <xdr:nvPicPr>
        <xdr:cNvPr id="10" name="Imagen 9">
          <a:extLst>
            <a:ext uri="{FF2B5EF4-FFF2-40B4-BE49-F238E27FC236}">
              <a16:creationId xmlns:a16="http://schemas.microsoft.com/office/drawing/2014/main" id="{BDA63B07-5095-4EBC-8E92-70968845848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23411" y="1685370"/>
          <a:ext cx="664234" cy="654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493059</xdr:colOff>
      <xdr:row>25</xdr:row>
      <xdr:rowOff>152400</xdr:rowOff>
    </xdr:from>
    <xdr:to>
      <xdr:col>6</xdr:col>
      <xdr:colOff>726350</xdr:colOff>
      <xdr:row>30</xdr:row>
      <xdr:rowOff>143194</xdr:rowOff>
    </xdr:to>
    <xdr:pic>
      <xdr:nvPicPr>
        <xdr:cNvPr id="11" name="Imagen 10">
          <a:extLst>
            <a:ext uri="{FF2B5EF4-FFF2-40B4-BE49-F238E27FC236}">
              <a16:creationId xmlns:a16="http://schemas.microsoft.com/office/drawing/2014/main" id="{9028B993-A7EE-4FBA-85D3-904F444305BB}"/>
            </a:ext>
          </a:extLst>
        </xdr:cNvPr>
        <xdr:cNvPicPr>
          <a:picLocks noChangeAspect="1"/>
        </xdr:cNvPicPr>
      </xdr:nvPicPr>
      <xdr:blipFill>
        <a:blip xmlns:r="http://schemas.openxmlformats.org/officeDocument/2006/relationships" r:embed="rId6"/>
        <a:stretch>
          <a:fillRect/>
        </a:stretch>
      </xdr:blipFill>
      <xdr:spPr>
        <a:xfrm>
          <a:off x="1281953" y="4634753"/>
          <a:ext cx="5387997" cy="887265"/>
        </a:xfrm>
        <a:prstGeom prst="rect">
          <a:avLst/>
        </a:prstGeom>
      </xdr:spPr>
    </xdr:pic>
    <xdr:clientData/>
  </xdr:twoCellAnchor>
  <xdr:twoCellAnchor>
    <xdr:from>
      <xdr:col>5</xdr:col>
      <xdr:colOff>726140</xdr:colOff>
      <xdr:row>3</xdr:row>
      <xdr:rowOff>107577</xdr:rowOff>
    </xdr:from>
    <xdr:to>
      <xdr:col>8</xdr:col>
      <xdr:colOff>53787</xdr:colOff>
      <xdr:row>7</xdr:row>
      <xdr:rowOff>44824</xdr:rowOff>
    </xdr:to>
    <xdr:sp macro="" textlink="'CONSOLIDADO 2020-2024'!C28">
      <xdr:nvSpPr>
        <xdr:cNvPr id="12" name="Elipse 11">
          <a:extLst>
            <a:ext uri="{FF2B5EF4-FFF2-40B4-BE49-F238E27FC236}">
              <a16:creationId xmlns:a16="http://schemas.microsoft.com/office/drawing/2014/main" id="{3E6A30E7-98CC-4E75-98FB-50A97671F4B4}"/>
            </a:ext>
          </a:extLst>
        </xdr:cNvPr>
        <xdr:cNvSpPr/>
      </xdr:nvSpPr>
      <xdr:spPr>
        <a:xfrm>
          <a:off x="5880846" y="645459"/>
          <a:ext cx="1694329" cy="654424"/>
        </a:xfrm>
        <a:prstGeom prst="ellipse">
          <a:avLst/>
        </a:prstGeom>
        <a:solidFill>
          <a:schemeClr val="accent6"/>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BD9FB634-D3BC-4BB4-A75A-C5B7CC1B8B3B}" type="TxLink">
            <a:rPr lang="en-US" sz="2000" b="1" i="0" u="none" strike="noStrike">
              <a:solidFill>
                <a:srgbClr val="00000A"/>
              </a:solidFill>
              <a:latin typeface="Arial"/>
              <a:cs typeface="Arial"/>
            </a:rPr>
            <a:pPr algn="ctr"/>
            <a:t>90,43%</a:t>
          </a:fld>
          <a:endParaRPr lang="es-CO" sz="4400"/>
        </a:p>
      </xdr:txBody>
    </xdr:sp>
    <xdr:clientData/>
  </xdr:twoCellAnchor>
  <xdr:twoCellAnchor>
    <xdr:from>
      <xdr:col>5</xdr:col>
      <xdr:colOff>779927</xdr:colOff>
      <xdr:row>7</xdr:row>
      <xdr:rowOff>53790</xdr:rowOff>
    </xdr:from>
    <xdr:to>
      <xdr:col>8</xdr:col>
      <xdr:colOff>35857</xdr:colOff>
      <xdr:row>8</xdr:row>
      <xdr:rowOff>98612</xdr:rowOff>
    </xdr:to>
    <xdr:sp macro="" textlink="">
      <xdr:nvSpPr>
        <xdr:cNvPr id="13" name="CuadroTexto 12">
          <a:extLst>
            <a:ext uri="{FF2B5EF4-FFF2-40B4-BE49-F238E27FC236}">
              <a16:creationId xmlns:a16="http://schemas.microsoft.com/office/drawing/2014/main" id="{9EEB2937-7576-4D65-96AC-3D5B5A11F32C}"/>
            </a:ext>
          </a:extLst>
        </xdr:cNvPr>
        <xdr:cNvSpPr txBox="1"/>
      </xdr:nvSpPr>
      <xdr:spPr>
        <a:xfrm>
          <a:off x="5934633" y="1308849"/>
          <a:ext cx="1622612" cy="22411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RESULTADO 2020-2024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E247861B-434F-411B-BE65-D063ABE8F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14</xdr:col>
      <xdr:colOff>58820</xdr:colOff>
      <xdr:row>5</xdr:row>
      <xdr:rowOff>0</xdr:rowOff>
    </xdr:from>
    <xdr:to>
      <xdr:col>15</xdr:col>
      <xdr:colOff>308760</xdr:colOff>
      <xdr:row>7</xdr:row>
      <xdr:rowOff>105241</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DFAEB7FD-8859-48DE-83E1-37B13DF6E390}"/>
            </a:ext>
          </a:extLst>
        </xdr:cNvPr>
        <xdr:cNvSpPr/>
      </xdr:nvSpPr>
      <xdr:spPr>
        <a:xfrm>
          <a:off x="9229714" y="1129553"/>
          <a:ext cx="769893" cy="616229"/>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0</xdr:colOff>
      <xdr:row>7</xdr:row>
      <xdr:rowOff>292270</xdr:rowOff>
    </xdr:from>
    <xdr:to>
      <xdr:col>16</xdr:col>
      <xdr:colOff>181713</xdr:colOff>
      <xdr:row>9</xdr:row>
      <xdr:rowOff>394163</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645C0543-3CE6-48AD-B41C-A95C9B837831}"/>
            </a:ext>
          </a:extLst>
        </xdr:cNvPr>
        <xdr:cNvSpPr/>
      </xdr:nvSpPr>
      <xdr:spPr>
        <a:xfrm>
          <a:off x="9170894" y="1932811"/>
          <a:ext cx="1221619" cy="74735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14</xdr:col>
      <xdr:colOff>33926</xdr:colOff>
      <xdr:row>10</xdr:row>
      <xdr:rowOff>17468</xdr:rowOff>
    </xdr:from>
    <xdr:to>
      <xdr:col>15</xdr:col>
      <xdr:colOff>399798</xdr:colOff>
      <xdr:row>11</xdr:row>
      <xdr:rowOff>232621</xdr:rowOff>
    </xdr:to>
    <xdr:sp macro="" textlink="">
      <xdr:nvSpPr>
        <xdr:cNvPr id="5" name="Rombo 4">
          <a:hlinkClick xmlns:r="http://schemas.openxmlformats.org/officeDocument/2006/relationships" r:id="rId4"/>
          <a:extLst>
            <a:ext uri="{FF2B5EF4-FFF2-40B4-BE49-F238E27FC236}">
              <a16:creationId xmlns:a16="http://schemas.microsoft.com/office/drawing/2014/main" id="{6357EF31-2561-4064-9B34-F53A15B27DC1}"/>
            </a:ext>
          </a:extLst>
        </xdr:cNvPr>
        <xdr:cNvSpPr/>
      </xdr:nvSpPr>
      <xdr:spPr>
        <a:xfrm>
          <a:off x="9204820" y="2697915"/>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526677</xdr:colOff>
      <xdr:row>3</xdr:row>
      <xdr:rowOff>94914</xdr:rowOff>
    </xdr:from>
    <xdr:to>
      <xdr:col>7</xdr:col>
      <xdr:colOff>518497</xdr:colOff>
      <xdr:row>5</xdr:row>
      <xdr:rowOff>66531</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69DFDD44-3F8F-4A7A-BFFB-ABD9357BF25B}"/>
            </a:ext>
          </a:extLst>
        </xdr:cNvPr>
        <xdr:cNvSpPr/>
      </xdr:nvSpPr>
      <xdr:spPr>
        <a:xfrm flipH="1">
          <a:off x="15587383" y="1249120"/>
          <a:ext cx="1583055" cy="87929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6</xdr:col>
      <xdr:colOff>216834</xdr:colOff>
      <xdr:row>0</xdr:row>
      <xdr:rowOff>313765</xdr:rowOff>
    </xdr:from>
    <xdr:to>
      <xdr:col>7</xdr:col>
      <xdr:colOff>372372</xdr:colOff>
      <xdr:row>2</xdr:row>
      <xdr:rowOff>310627</xdr:rowOff>
    </xdr:to>
    <xdr:sp macro="" textlink="">
      <xdr:nvSpPr>
        <xdr:cNvPr id="4" name="Flecha: hacia arriba 3">
          <a:hlinkClick xmlns:r="http://schemas.openxmlformats.org/officeDocument/2006/relationships" r:id="rId2"/>
          <a:extLst>
            <a:ext uri="{FF2B5EF4-FFF2-40B4-BE49-F238E27FC236}">
              <a16:creationId xmlns:a16="http://schemas.microsoft.com/office/drawing/2014/main" id="{F4EE0BCF-6A8B-47FF-B93B-4AE05F67C08D}"/>
            </a:ext>
          </a:extLst>
        </xdr:cNvPr>
        <xdr:cNvSpPr/>
      </xdr:nvSpPr>
      <xdr:spPr>
        <a:xfrm>
          <a:off x="16073158" y="313765"/>
          <a:ext cx="951155" cy="79248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6</xdr:col>
      <xdr:colOff>295835</xdr:colOff>
      <xdr:row>5</xdr:row>
      <xdr:rowOff>116542</xdr:rowOff>
    </xdr:from>
    <xdr:to>
      <xdr:col>7</xdr:col>
      <xdr:colOff>392766</xdr:colOff>
      <xdr:row>7</xdr:row>
      <xdr:rowOff>143436</xdr:rowOff>
    </xdr:to>
    <xdr:sp macro="" textlink="">
      <xdr:nvSpPr>
        <xdr:cNvPr id="2" name="Rombo 1">
          <a:hlinkClick xmlns:r="http://schemas.openxmlformats.org/officeDocument/2006/relationships" r:id="rId3"/>
          <a:extLst>
            <a:ext uri="{FF2B5EF4-FFF2-40B4-BE49-F238E27FC236}">
              <a16:creationId xmlns:a16="http://schemas.microsoft.com/office/drawing/2014/main" id="{CBFE7F44-614F-44ED-A179-FDDF76512236}"/>
            </a:ext>
          </a:extLst>
        </xdr:cNvPr>
        <xdr:cNvSpPr/>
      </xdr:nvSpPr>
      <xdr:spPr>
        <a:xfrm>
          <a:off x="16136470" y="2205318"/>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438150</xdr:colOff>
      <xdr:row>0</xdr:row>
      <xdr:rowOff>0</xdr:rowOff>
    </xdr:from>
    <xdr:ext cx="1571625" cy="885825"/>
    <xdr:pic>
      <xdr:nvPicPr>
        <xdr:cNvPr id="2" name="image1.png">
          <a:extLst>
            <a:ext uri="{FF2B5EF4-FFF2-40B4-BE49-F238E27FC236}">
              <a16:creationId xmlns:a16="http://schemas.microsoft.com/office/drawing/2014/main" id="{5D4CEBC3-98F7-46E3-AC3A-4192E5681236}"/>
            </a:ext>
          </a:extLst>
        </xdr:cNvPr>
        <xdr:cNvPicPr preferRelativeResize="0"/>
      </xdr:nvPicPr>
      <xdr:blipFill>
        <a:blip xmlns:r="http://schemas.openxmlformats.org/officeDocument/2006/relationships" r:embed="rId1" cstate="print"/>
        <a:stretch>
          <a:fillRect/>
        </a:stretch>
      </xdr:blipFill>
      <xdr:spPr>
        <a:xfrm>
          <a:off x="438150" y="0"/>
          <a:ext cx="1571625" cy="885825"/>
        </a:xfrm>
        <a:prstGeom prst="rect">
          <a:avLst/>
        </a:prstGeom>
        <a:noFill/>
      </xdr:spPr>
    </xdr:pic>
    <xdr:clientData fLocksWithSheet="0"/>
  </xdr:oneCellAnchor>
  <xdr:oneCellAnchor>
    <xdr:from>
      <xdr:col>0</xdr:col>
      <xdr:colOff>438150</xdr:colOff>
      <xdr:row>0</xdr:row>
      <xdr:rowOff>0</xdr:rowOff>
    </xdr:from>
    <xdr:ext cx="1571625" cy="885825"/>
    <xdr:pic>
      <xdr:nvPicPr>
        <xdr:cNvPr id="3" name="image1.png">
          <a:extLst>
            <a:ext uri="{FF2B5EF4-FFF2-40B4-BE49-F238E27FC236}">
              <a16:creationId xmlns:a16="http://schemas.microsoft.com/office/drawing/2014/main" id="{7C8150B3-29EB-4C47-B67D-AD195B4D68F1}"/>
            </a:ext>
          </a:extLst>
        </xdr:cNvPr>
        <xdr:cNvPicPr preferRelativeResize="0"/>
      </xdr:nvPicPr>
      <xdr:blipFill>
        <a:blip xmlns:r="http://schemas.openxmlformats.org/officeDocument/2006/relationships" r:embed="rId1" cstate="print"/>
        <a:stretch>
          <a:fillRect/>
        </a:stretch>
      </xdr:blipFill>
      <xdr:spPr>
        <a:xfrm>
          <a:off x="438150" y="0"/>
          <a:ext cx="1571625" cy="885825"/>
        </a:xfrm>
        <a:prstGeom prst="rect">
          <a:avLst/>
        </a:prstGeom>
        <a:noFill/>
      </xdr:spPr>
    </xdr:pic>
    <xdr:clientData fLocksWithSheet="0"/>
  </xdr:oneCellAnchor>
  <xdr:twoCellAnchor>
    <xdr:from>
      <xdr:col>13</xdr:col>
      <xdr:colOff>685800</xdr:colOff>
      <xdr:row>3</xdr:row>
      <xdr:rowOff>102085</xdr:rowOff>
    </xdr:from>
    <xdr:to>
      <xdr:col>16</xdr:col>
      <xdr:colOff>60849</xdr:colOff>
      <xdr:row>6</xdr:row>
      <xdr:rowOff>50842</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43426EE4-5CD0-486A-BE12-BDFD7B0CE0AE}"/>
            </a:ext>
          </a:extLst>
        </xdr:cNvPr>
        <xdr:cNvSpPr/>
      </xdr:nvSpPr>
      <xdr:spPr>
        <a:xfrm flipH="1">
          <a:off x="16687800" y="1077445"/>
          <a:ext cx="1569609" cy="8860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14</xdr:col>
      <xdr:colOff>433331</xdr:colOff>
      <xdr:row>0</xdr:row>
      <xdr:rowOff>121920</xdr:rowOff>
    </xdr:from>
    <xdr:to>
      <xdr:col>15</xdr:col>
      <xdr:colOff>646244</xdr:colOff>
      <xdr:row>2</xdr:row>
      <xdr:rowOff>262666</xdr:rowOff>
    </xdr:to>
    <xdr:sp macro="" textlink="">
      <xdr:nvSpPr>
        <xdr:cNvPr id="5" name="Flecha: hacia arriba 4">
          <a:hlinkClick xmlns:r="http://schemas.openxmlformats.org/officeDocument/2006/relationships" r:id="rId3"/>
          <a:extLst>
            <a:ext uri="{FF2B5EF4-FFF2-40B4-BE49-F238E27FC236}">
              <a16:creationId xmlns:a16="http://schemas.microsoft.com/office/drawing/2014/main" id="{1F4F6F34-BE0F-4AF5-9B1F-6A7F31AEF89F}"/>
            </a:ext>
          </a:extLst>
        </xdr:cNvPr>
        <xdr:cNvSpPr/>
      </xdr:nvSpPr>
      <xdr:spPr>
        <a:xfrm>
          <a:off x="17166851" y="121920"/>
          <a:ext cx="944433" cy="803686"/>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512332</xdr:colOff>
      <xdr:row>6</xdr:row>
      <xdr:rowOff>100853</xdr:rowOff>
    </xdr:from>
    <xdr:to>
      <xdr:col>15</xdr:col>
      <xdr:colOff>666638</xdr:colOff>
      <xdr:row>8</xdr:row>
      <xdr:rowOff>238013</xdr:rowOff>
    </xdr:to>
    <xdr:sp macro="" textlink="">
      <xdr:nvSpPr>
        <xdr:cNvPr id="6" name="Rombo 5">
          <a:hlinkClick xmlns:r="http://schemas.openxmlformats.org/officeDocument/2006/relationships" r:id="rId4"/>
          <a:extLst>
            <a:ext uri="{FF2B5EF4-FFF2-40B4-BE49-F238E27FC236}">
              <a16:creationId xmlns:a16="http://schemas.microsoft.com/office/drawing/2014/main" id="{C29CE168-0207-433E-BB9F-3857A17B1DBE}"/>
            </a:ext>
          </a:extLst>
        </xdr:cNvPr>
        <xdr:cNvSpPr/>
      </xdr:nvSpPr>
      <xdr:spPr>
        <a:xfrm>
          <a:off x="17245852" y="2013473"/>
          <a:ext cx="885826"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twoCellAnchor>
    <xdr:from>
      <xdr:col>14</xdr:col>
      <xdr:colOff>373380</xdr:colOff>
      <xdr:row>9</xdr:row>
      <xdr:rowOff>205740</xdr:rowOff>
    </xdr:from>
    <xdr:to>
      <xdr:col>16</xdr:col>
      <xdr:colOff>144780</xdr:colOff>
      <xdr:row>11</xdr:row>
      <xdr:rowOff>137160</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D9923C03-8BD9-441C-B4A1-EF06BFD7E7B1}"/>
            </a:ext>
          </a:extLst>
        </xdr:cNvPr>
        <xdr:cNvSpPr/>
      </xdr:nvSpPr>
      <xdr:spPr>
        <a:xfrm>
          <a:off x="17106900" y="3055620"/>
          <a:ext cx="1234440" cy="5562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RESUMEN INDICADOR PP</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434340</xdr:colOff>
      <xdr:row>4</xdr:row>
      <xdr:rowOff>323065</xdr:rowOff>
    </xdr:from>
    <xdr:to>
      <xdr:col>10</xdr:col>
      <xdr:colOff>418989</xdr:colOff>
      <xdr:row>7</xdr:row>
      <xdr:rowOff>134662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66C98E19-57A1-47CB-809C-E12DF0B5AECC}"/>
            </a:ext>
          </a:extLst>
        </xdr:cNvPr>
        <xdr:cNvSpPr/>
      </xdr:nvSpPr>
      <xdr:spPr>
        <a:xfrm flipH="1">
          <a:off x="11041380" y="1092685"/>
          <a:ext cx="1569609" cy="8860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9</xdr:col>
      <xdr:colOff>120911</xdr:colOff>
      <xdr:row>0</xdr:row>
      <xdr:rowOff>137160</xdr:rowOff>
    </xdr:from>
    <xdr:to>
      <xdr:col>10</xdr:col>
      <xdr:colOff>272864</xdr:colOff>
      <xdr:row>4</xdr:row>
      <xdr:rowOff>171226</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D8116F95-B33A-459C-8F88-B5C7B7D9050D}"/>
            </a:ext>
          </a:extLst>
        </xdr:cNvPr>
        <xdr:cNvSpPr/>
      </xdr:nvSpPr>
      <xdr:spPr>
        <a:xfrm>
          <a:off x="11520431" y="137160"/>
          <a:ext cx="944433" cy="803686"/>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9</xdr:col>
      <xdr:colOff>199912</xdr:colOff>
      <xdr:row>8</xdr:row>
      <xdr:rowOff>1793</xdr:rowOff>
    </xdr:from>
    <xdr:to>
      <xdr:col>10</xdr:col>
      <xdr:colOff>293258</xdr:colOff>
      <xdr:row>12</xdr:row>
      <xdr:rowOff>32273</xdr:rowOff>
    </xdr:to>
    <xdr:sp macro="" textlink="">
      <xdr:nvSpPr>
        <xdr:cNvPr id="4" name="Rombo 3">
          <a:hlinkClick xmlns:r="http://schemas.openxmlformats.org/officeDocument/2006/relationships" r:id="rId3"/>
          <a:extLst>
            <a:ext uri="{FF2B5EF4-FFF2-40B4-BE49-F238E27FC236}">
              <a16:creationId xmlns:a16="http://schemas.microsoft.com/office/drawing/2014/main" id="{1A85DD6D-CF9A-45E7-BF0D-7764803BAAAB}"/>
            </a:ext>
          </a:extLst>
        </xdr:cNvPr>
        <xdr:cNvSpPr/>
      </xdr:nvSpPr>
      <xdr:spPr>
        <a:xfrm>
          <a:off x="11599432" y="2028713"/>
          <a:ext cx="885826"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twoCellAnchor>
    <xdr:from>
      <xdr:col>9</xdr:col>
      <xdr:colOff>53340</xdr:colOff>
      <xdr:row>13</xdr:row>
      <xdr:rowOff>83820</xdr:rowOff>
    </xdr:from>
    <xdr:to>
      <xdr:col>10</xdr:col>
      <xdr:colOff>495300</xdr:colOff>
      <xdr:row>16</xdr:row>
      <xdr:rowOff>91440</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B8990AD0-CCD4-4CCE-ABB3-CD1167208C6F}"/>
            </a:ext>
          </a:extLst>
        </xdr:cNvPr>
        <xdr:cNvSpPr/>
      </xdr:nvSpPr>
      <xdr:spPr>
        <a:xfrm>
          <a:off x="11452860" y="3025140"/>
          <a:ext cx="1234440" cy="5562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DETALLE INDICADOR PP</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514350</xdr:colOff>
      <xdr:row>2</xdr:row>
      <xdr:rowOff>38100</xdr:rowOff>
    </xdr:from>
    <xdr:to>
      <xdr:col>9</xdr:col>
      <xdr:colOff>1465505</xdr:colOff>
      <xdr:row>6</xdr:row>
      <xdr:rowOff>66675</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CA92787C-A2C0-431D-85F8-BEE73B8BA7A8}"/>
            </a:ext>
          </a:extLst>
        </xdr:cNvPr>
        <xdr:cNvSpPr/>
      </xdr:nvSpPr>
      <xdr:spPr>
        <a:xfrm>
          <a:off x="9829800" y="400050"/>
          <a:ext cx="951155" cy="790575"/>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9</xdr:col>
      <xdr:colOff>190500</xdr:colOff>
      <xdr:row>7</xdr:row>
      <xdr:rowOff>57150</xdr:rowOff>
    </xdr:from>
    <xdr:to>
      <xdr:col>10</xdr:col>
      <xdr:colOff>104775</xdr:colOff>
      <xdr:row>12</xdr:row>
      <xdr:rowOff>20138</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A2FD54A9-E521-4B39-B4A1-A35C5F76E3C6}"/>
            </a:ext>
          </a:extLst>
        </xdr:cNvPr>
        <xdr:cNvSpPr/>
      </xdr:nvSpPr>
      <xdr:spPr>
        <a:xfrm flipH="1">
          <a:off x="9505950" y="1371600"/>
          <a:ext cx="1390650" cy="9154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9</xdr:col>
      <xdr:colOff>695325</xdr:colOff>
      <xdr:row>11</xdr:row>
      <xdr:rowOff>161925</xdr:rowOff>
    </xdr:from>
    <xdr:to>
      <xdr:col>10</xdr:col>
      <xdr:colOff>104775</xdr:colOff>
      <xdr:row>15</xdr:row>
      <xdr:rowOff>161925</xdr:rowOff>
    </xdr:to>
    <xdr:sp macro="" textlink="">
      <xdr:nvSpPr>
        <xdr:cNvPr id="4" name="Rombo 3">
          <a:hlinkClick xmlns:r="http://schemas.openxmlformats.org/officeDocument/2006/relationships" r:id="rId3"/>
          <a:extLst>
            <a:ext uri="{FF2B5EF4-FFF2-40B4-BE49-F238E27FC236}">
              <a16:creationId xmlns:a16="http://schemas.microsoft.com/office/drawing/2014/main" id="{863192FF-AD02-45C7-8608-1E8CE807374B}"/>
            </a:ext>
          </a:extLst>
        </xdr:cNvPr>
        <xdr:cNvSpPr/>
      </xdr:nvSpPr>
      <xdr:spPr>
        <a:xfrm>
          <a:off x="10010775" y="2238375"/>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285750</xdr:colOff>
      <xdr:row>1</xdr:row>
      <xdr:rowOff>228600</xdr:rowOff>
    </xdr:from>
    <xdr:to>
      <xdr:col>19</xdr:col>
      <xdr:colOff>179630</xdr:colOff>
      <xdr:row>3</xdr:row>
      <xdr:rowOff>17145</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1E870B00-BFF8-441F-939D-24DCCE83C5BD}"/>
            </a:ext>
          </a:extLst>
        </xdr:cNvPr>
        <xdr:cNvSpPr/>
      </xdr:nvSpPr>
      <xdr:spPr>
        <a:xfrm>
          <a:off x="14085570" y="716280"/>
          <a:ext cx="762560" cy="611505"/>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18</xdr:col>
      <xdr:colOff>19050</xdr:colOff>
      <xdr:row>3</xdr:row>
      <xdr:rowOff>171450</xdr:rowOff>
    </xdr:from>
    <xdr:to>
      <xdr:col>19</xdr:col>
      <xdr:colOff>339090</xdr:colOff>
      <xdr:row>6</xdr:row>
      <xdr:rowOff>12518</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8334C5FB-6BB2-4E41-99B1-24E3E2368999}"/>
            </a:ext>
          </a:extLst>
        </xdr:cNvPr>
        <xdr:cNvSpPr/>
      </xdr:nvSpPr>
      <xdr:spPr>
        <a:xfrm flipH="1">
          <a:off x="13818870" y="1482090"/>
          <a:ext cx="1188720" cy="73260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18</xdr:col>
      <xdr:colOff>327660</xdr:colOff>
      <xdr:row>6</xdr:row>
      <xdr:rowOff>30480</xdr:rowOff>
    </xdr:from>
    <xdr:to>
      <xdr:col>19</xdr:col>
      <xdr:colOff>344805</xdr:colOff>
      <xdr:row>110</xdr:row>
      <xdr:rowOff>15240</xdr:rowOff>
    </xdr:to>
    <xdr:sp macro="" textlink="">
      <xdr:nvSpPr>
        <xdr:cNvPr id="4" name="Rombo 3">
          <a:hlinkClick xmlns:r="http://schemas.openxmlformats.org/officeDocument/2006/relationships" r:id="rId3"/>
          <a:extLst>
            <a:ext uri="{FF2B5EF4-FFF2-40B4-BE49-F238E27FC236}">
              <a16:creationId xmlns:a16="http://schemas.microsoft.com/office/drawing/2014/main" id="{47A1491A-C3CF-4510-A2CB-B2A3EEAD2995}"/>
            </a:ext>
          </a:extLst>
        </xdr:cNvPr>
        <xdr:cNvSpPr/>
      </xdr:nvSpPr>
      <xdr:spPr>
        <a:xfrm>
          <a:off x="14127480" y="223266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190500</xdr:colOff>
      <xdr:row>5</xdr:row>
      <xdr:rowOff>18265</xdr:rowOff>
    </xdr:from>
    <xdr:to>
      <xdr:col>11</xdr:col>
      <xdr:colOff>175148</xdr:colOff>
      <xdr:row>9</xdr:row>
      <xdr:rowOff>142282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2CED277-0E6F-42AF-B2EB-87518BD815E9}"/>
            </a:ext>
          </a:extLst>
        </xdr:cNvPr>
        <xdr:cNvSpPr/>
      </xdr:nvSpPr>
      <xdr:spPr>
        <a:xfrm flipH="1">
          <a:off x="7246620" y="1039345"/>
          <a:ext cx="1569608" cy="8860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9</xdr:col>
      <xdr:colOff>669551</xdr:colOff>
      <xdr:row>0</xdr:row>
      <xdr:rowOff>83820</xdr:rowOff>
    </xdr:from>
    <xdr:to>
      <xdr:col>11</xdr:col>
      <xdr:colOff>29023</xdr:colOff>
      <xdr:row>4</xdr:row>
      <xdr:rowOff>56926</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EB558950-FC90-42F2-8091-27CDAE84539E}"/>
            </a:ext>
          </a:extLst>
        </xdr:cNvPr>
        <xdr:cNvSpPr/>
      </xdr:nvSpPr>
      <xdr:spPr>
        <a:xfrm>
          <a:off x="7725671" y="83820"/>
          <a:ext cx="944432" cy="803686"/>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9</xdr:col>
      <xdr:colOff>748552</xdr:colOff>
      <xdr:row>10</xdr:row>
      <xdr:rowOff>1793</xdr:rowOff>
    </xdr:from>
    <xdr:to>
      <xdr:col>11</xdr:col>
      <xdr:colOff>49417</xdr:colOff>
      <xdr:row>13</xdr:row>
      <xdr:rowOff>192293</xdr:rowOff>
    </xdr:to>
    <xdr:sp macro="" textlink="">
      <xdr:nvSpPr>
        <xdr:cNvPr id="4" name="Rombo 3">
          <a:hlinkClick xmlns:r="http://schemas.openxmlformats.org/officeDocument/2006/relationships" r:id="rId3"/>
          <a:extLst>
            <a:ext uri="{FF2B5EF4-FFF2-40B4-BE49-F238E27FC236}">
              <a16:creationId xmlns:a16="http://schemas.microsoft.com/office/drawing/2014/main" id="{5F9A40A7-38A8-44D7-97DD-BFF2036E535D}"/>
            </a:ext>
          </a:extLst>
        </xdr:cNvPr>
        <xdr:cNvSpPr/>
      </xdr:nvSpPr>
      <xdr:spPr>
        <a:xfrm>
          <a:off x="7804672" y="1975373"/>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4</xdr:row>
      <xdr:rowOff>56365</xdr:rowOff>
    </xdr:from>
    <xdr:to>
      <xdr:col>10</xdr:col>
      <xdr:colOff>777128</xdr:colOff>
      <xdr:row>8</xdr:row>
      <xdr:rowOff>180382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AC13B080-6BBB-44CF-939A-92AEB41DF205}"/>
            </a:ext>
          </a:extLst>
        </xdr:cNvPr>
        <xdr:cNvSpPr/>
      </xdr:nvSpPr>
      <xdr:spPr>
        <a:xfrm flipH="1">
          <a:off x="7604760" y="1420345"/>
          <a:ext cx="1569608" cy="8860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9</xdr:col>
      <xdr:colOff>479051</xdr:colOff>
      <xdr:row>2</xdr:row>
      <xdr:rowOff>0</xdr:rowOff>
    </xdr:from>
    <xdr:to>
      <xdr:col>10</xdr:col>
      <xdr:colOff>631003</xdr:colOff>
      <xdr:row>3</xdr:row>
      <xdr:rowOff>613186</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5A6C8CEA-50D5-4413-AD3B-DE5EE002CE5A}"/>
            </a:ext>
          </a:extLst>
        </xdr:cNvPr>
        <xdr:cNvSpPr/>
      </xdr:nvSpPr>
      <xdr:spPr>
        <a:xfrm>
          <a:off x="8083811" y="464820"/>
          <a:ext cx="944432" cy="803686"/>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9</xdr:col>
      <xdr:colOff>558052</xdr:colOff>
      <xdr:row>9</xdr:row>
      <xdr:rowOff>39893</xdr:rowOff>
    </xdr:from>
    <xdr:to>
      <xdr:col>10</xdr:col>
      <xdr:colOff>651397</xdr:colOff>
      <xdr:row>12</xdr:row>
      <xdr:rowOff>62753</xdr:rowOff>
    </xdr:to>
    <xdr:sp macro="" textlink="">
      <xdr:nvSpPr>
        <xdr:cNvPr id="4" name="Rombo 3">
          <a:hlinkClick xmlns:r="http://schemas.openxmlformats.org/officeDocument/2006/relationships" r:id="rId3"/>
          <a:extLst>
            <a:ext uri="{FF2B5EF4-FFF2-40B4-BE49-F238E27FC236}">
              <a16:creationId xmlns:a16="http://schemas.microsoft.com/office/drawing/2014/main" id="{6C93F5EC-69D7-48B9-AA8E-2CD303D3863C}"/>
            </a:ext>
          </a:extLst>
        </xdr:cNvPr>
        <xdr:cNvSpPr/>
      </xdr:nvSpPr>
      <xdr:spPr>
        <a:xfrm>
          <a:off x="8162812" y="2356373"/>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350520</xdr:colOff>
      <xdr:row>3</xdr:row>
      <xdr:rowOff>475465</xdr:rowOff>
    </xdr:from>
    <xdr:to>
      <xdr:col>9</xdr:col>
      <xdr:colOff>335168</xdr:colOff>
      <xdr:row>6</xdr:row>
      <xdr:rowOff>157522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E4850745-DCB9-4B9A-8FE9-1CE817583512}"/>
            </a:ext>
          </a:extLst>
        </xdr:cNvPr>
        <xdr:cNvSpPr/>
      </xdr:nvSpPr>
      <xdr:spPr>
        <a:xfrm flipH="1">
          <a:off x="10187940" y="1130785"/>
          <a:ext cx="1569608" cy="8860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8</xdr:col>
      <xdr:colOff>37091</xdr:colOff>
      <xdr:row>0</xdr:row>
      <xdr:rowOff>175260</xdr:rowOff>
    </xdr:from>
    <xdr:to>
      <xdr:col>9</xdr:col>
      <xdr:colOff>189043</xdr:colOff>
      <xdr:row>3</xdr:row>
      <xdr:rowOff>323626</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E1E3522D-24B5-4DDF-AA33-EACE7A9C0B39}"/>
            </a:ext>
          </a:extLst>
        </xdr:cNvPr>
        <xdr:cNvSpPr/>
      </xdr:nvSpPr>
      <xdr:spPr>
        <a:xfrm>
          <a:off x="10666991" y="175260"/>
          <a:ext cx="944432" cy="803686"/>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8</xdr:col>
      <xdr:colOff>116092</xdr:colOff>
      <xdr:row>6</xdr:row>
      <xdr:rowOff>207533</xdr:rowOff>
    </xdr:from>
    <xdr:to>
      <xdr:col>9</xdr:col>
      <xdr:colOff>209437</xdr:colOff>
      <xdr:row>8</xdr:row>
      <xdr:rowOff>298973</xdr:rowOff>
    </xdr:to>
    <xdr:sp macro="" textlink="">
      <xdr:nvSpPr>
        <xdr:cNvPr id="4" name="Rombo 3">
          <a:hlinkClick xmlns:r="http://schemas.openxmlformats.org/officeDocument/2006/relationships" r:id="rId3"/>
          <a:extLst>
            <a:ext uri="{FF2B5EF4-FFF2-40B4-BE49-F238E27FC236}">
              <a16:creationId xmlns:a16="http://schemas.microsoft.com/office/drawing/2014/main" id="{C46235C4-8992-43FB-A9A7-09F446F78DDA}"/>
            </a:ext>
          </a:extLst>
        </xdr:cNvPr>
        <xdr:cNvSpPr/>
      </xdr:nvSpPr>
      <xdr:spPr>
        <a:xfrm>
          <a:off x="10745992" y="2066813"/>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320634</xdr:colOff>
      <xdr:row>0</xdr:row>
      <xdr:rowOff>283029</xdr:rowOff>
    </xdr:from>
    <xdr:to>
      <xdr:col>21</xdr:col>
      <xdr:colOff>283959</xdr:colOff>
      <xdr:row>1</xdr:row>
      <xdr:rowOff>348343</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8C039763-0714-4777-9316-7988A8808095}"/>
            </a:ext>
          </a:extLst>
        </xdr:cNvPr>
        <xdr:cNvSpPr/>
      </xdr:nvSpPr>
      <xdr:spPr>
        <a:xfrm>
          <a:off x="28993605" y="283029"/>
          <a:ext cx="757983"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19</xdr:col>
      <xdr:colOff>500744</xdr:colOff>
      <xdr:row>1</xdr:row>
      <xdr:rowOff>620486</xdr:rowOff>
    </xdr:from>
    <xdr:to>
      <xdr:col>22</xdr:col>
      <xdr:colOff>272144</xdr:colOff>
      <xdr:row>2</xdr:row>
      <xdr:rowOff>468086</xdr:rowOff>
    </xdr:to>
    <xdr:sp macro="" textlink="">
      <xdr:nvSpPr>
        <xdr:cNvPr id="3" name="Rombo 2">
          <a:hlinkClick xmlns:r="http://schemas.openxmlformats.org/officeDocument/2006/relationships" r:id="rId2"/>
          <a:extLst>
            <a:ext uri="{FF2B5EF4-FFF2-40B4-BE49-F238E27FC236}">
              <a16:creationId xmlns:a16="http://schemas.microsoft.com/office/drawing/2014/main" id="{E0FA9EC3-9B15-4534-B1D2-76EB954681AF}"/>
            </a:ext>
          </a:extLst>
        </xdr:cNvPr>
        <xdr:cNvSpPr/>
      </xdr:nvSpPr>
      <xdr:spPr>
        <a:xfrm>
          <a:off x="28379058" y="1164772"/>
          <a:ext cx="2155372" cy="892628"/>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CONSOLIDADO</a:t>
          </a:r>
        </a:p>
        <a:p>
          <a:pPr algn="ctr"/>
          <a:r>
            <a:rPr lang="es-CO" sz="1100" b="1"/>
            <a:t>2020-2024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284480</xdr:colOff>
      <xdr:row>1</xdr:row>
      <xdr:rowOff>0</xdr:rowOff>
    </xdr:from>
    <xdr:to>
      <xdr:col>12</xdr:col>
      <xdr:colOff>249983</xdr:colOff>
      <xdr:row>2</xdr:row>
      <xdr:rowOff>314960</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BC6B9466-4660-4FEA-B665-4BBD642FEBE6}"/>
            </a:ext>
          </a:extLst>
        </xdr:cNvPr>
        <xdr:cNvSpPr/>
      </xdr:nvSpPr>
      <xdr:spPr>
        <a:xfrm>
          <a:off x="9956800" y="182880"/>
          <a:ext cx="757983"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11</xdr:col>
      <xdr:colOff>193040</xdr:colOff>
      <xdr:row>3</xdr:row>
      <xdr:rowOff>172720</xdr:rowOff>
    </xdr:from>
    <xdr:to>
      <xdr:col>12</xdr:col>
      <xdr:colOff>286385</xdr:colOff>
      <xdr:row>8</xdr:row>
      <xdr:rowOff>20320</xdr:rowOff>
    </xdr:to>
    <xdr:sp macro="" textlink="">
      <xdr:nvSpPr>
        <xdr:cNvPr id="3" name="Rombo 2">
          <a:hlinkClick xmlns:r="http://schemas.openxmlformats.org/officeDocument/2006/relationships" r:id="rId2"/>
          <a:extLst>
            <a:ext uri="{FF2B5EF4-FFF2-40B4-BE49-F238E27FC236}">
              <a16:creationId xmlns:a16="http://schemas.microsoft.com/office/drawing/2014/main" id="{6DBE54B8-2BD0-439C-BF9B-8EC7BE300BCA}"/>
            </a:ext>
          </a:extLst>
        </xdr:cNvPr>
        <xdr:cNvSpPr/>
      </xdr:nvSpPr>
      <xdr:spPr>
        <a:xfrm>
          <a:off x="9865360" y="100584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D7894359-4FBC-423E-ADD8-EEDB64BB5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435427</xdr:colOff>
      <xdr:row>0</xdr:row>
      <xdr:rowOff>206829</xdr:rowOff>
    </xdr:from>
    <xdr:to>
      <xdr:col>15</xdr:col>
      <xdr:colOff>143433</xdr:colOff>
      <xdr:row>3</xdr:row>
      <xdr:rowOff>97972</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9CB4A7FB-9970-4188-922A-F72935D9A101}"/>
            </a:ext>
          </a:extLst>
        </xdr:cNvPr>
        <xdr:cNvSpPr/>
      </xdr:nvSpPr>
      <xdr:spPr>
        <a:xfrm>
          <a:off x="8817427" y="206829"/>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348342</xdr:colOff>
      <xdr:row>4</xdr:row>
      <xdr:rowOff>152400</xdr:rowOff>
    </xdr:from>
    <xdr:to>
      <xdr:col>15</xdr:col>
      <xdr:colOff>500741</xdr:colOff>
      <xdr:row>7</xdr:row>
      <xdr:rowOff>185057</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AFBD2A0A-AFB3-443E-A902-DD167965B2D2}"/>
            </a:ext>
          </a:extLst>
        </xdr:cNvPr>
        <xdr:cNvSpPr/>
      </xdr:nvSpPr>
      <xdr:spPr>
        <a:xfrm>
          <a:off x="8730342" y="1110343"/>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370113</xdr:colOff>
      <xdr:row>7</xdr:row>
      <xdr:rowOff>370115</xdr:rowOff>
    </xdr:from>
    <xdr:to>
      <xdr:col>15</xdr:col>
      <xdr:colOff>210909</xdr:colOff>
      <xdr:row>10</xdr:row>
      <xdr:rowOff>97972</xdr:rowOff>
    </xdr:to>
    <xdr:sp macro="" textlink="">
      <xdr:nvSpPr>
        <xdr:cNvPr id="5" name="Rombo 4">
          <a:hlinkClick xmlns:r="http://schemas.openxmlformats.org/officeDocument/2006/relationships" r:id="rId4"/>
          <a:extLst>
            <a:ext uri="{FF2B5EF4-FFF2-40B4-BE49-F238E27FC236}">
              <a16:creationId xmlns:a16="http://schemas.microsoft.com/office/drawing/2014/main" id="{4E7B6B00-958B-4038-83EE-DE6B3A7BEDE3}"/>
            </a:ext>
          </a:extLst>
        </xdr:cNvPr>
        <xdr:cNvSpPr/>
      </xdr:nvSpPr>
      <xdr:spPr>
        <a:xfrm>
          <a:off x="8752113" y="2035629"/>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AB76738E-2EB9-4BC1-9892-545B93CC1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14</xdr:col>
      <xdr:colOff>195942</xdr:colOff>
      <xdr:row>0</xdr:row>
      <xdr:rowOff>228599</xdr:rowOff>
    </xdr:from>
    <xdr:to>
      <xdr:col>15</xdr:col>
      <xdr:colOff>426462</xdr:colOff>
      <xdr:row>3</xdr:row>
      <xdr:rowOff>119742</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D9A9DA96-1F87-4F25-9028-8DF2E8A38183}"/>
            </a:ext>
          </a:extLst>
        </xdr:cNvPr>
        <xdr:cNvSpPr/>
      </xdr:nvSpPr>
      <xdr:spPr>
        <a:xfrm>
          <a:off x="9100456" y="228599"/>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108857</xdr:colOff>
      <xdr:row>4</xdr:row>
      <xdr:rowOff>174170</xdr:rowOff>
    </xdr:from>
    <xdr:to>
      <xdr:col>16</xdr:col>
      <xdr:colOff>261256</xdr:colOff>
      <xdr:row>7</xdr:row>
      <xdr:rowOff>206827</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7355A556-F01E-4363-A32B-756E007760D8}"/>
            </a:ext>
          </a:extLst>
        </xdr:cNvPr>
        <xdr:cNvSpPr/>
      </xdr:nvSpPr>
      <xdr:spPr>
        <a:xfrm>
          <a:off x="9013371" y="1132113"/>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14</xdr:col>
      <xdr:colOff>130628</xdr:colOff>
      <xdr:row>7</xdr:row>
      <xdr:rowOff>391885</xdr:rowOff>
    </xdr:from>
    <xdr:to>
      <xdr:col>15</xdr:col>
      <xdr:colOff>493938</xdr:colOff>
      <xdr:row>10</xdr:row>
      <xdr:rowOff>119742</xdr:rowOff>
    </xdr:to>
    <xdr:sp macro="" textlink="">
      <xdr:nvSpPr>
        <xdr:cNvPr id="5" name="Rombo 4">
          <a:hlinkClick xmlns:r="http://schemas.openxmlformats.org/officeDocument/2006/relationships" r:id="rId4"/>
          <a:extLst>
            <a:ext uri="{FF2B5EF4-FFF2-40B4-BE49-F238E27FC236}">
              <a16:creationId xmlns:a16="http://schemas.microsoft.com/office/drawing/2014/main" id="{281EEE4C-B75F-49A9-997A-499F3762F97F}"/>
            </a:ext>
          </a:extLst>
        </xdr:cNvPr>
        <xdr:cNvSpPr/>
      </xdr:nvSpPr>
      <xdr:spPr>
        <a:xfrm>
          <a:off x="9035142" y="2057399"/>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109C5EBC-CB2F-4BC3-8A94-57E2AD581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14</xdr:col>
      <xdr:colOff>150155</xdr:colOff>
      <xdr:row>1</xdr:row>
      <xdr:rowOff>39144</xdr:rowOff>
    </xdr:from>
    <xdr:to>
      <xdr:col>15</xdr:col>
      <xdr:colOff>398130</xdr:colOff>
      <xdr:row>3</xdr:row>
      <xdr:rowOff>175208</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FA56BC7E-4FE2-46D3-BC77-23CBC8D59E68}"/>
            </a:ext>
          </a:extLst>
        </xdr:cNvPr>
        <xdr:cNvSpPr/>
      </xdr:nvSpPr>
      <xdr:spPr>
        <a:xfrm>
          <a:off x="8983614" y="274007"/>
          <a:ext cx="756845" cy="60579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91335</xdr:colOff>
      <xdr:row>4</xdr:row>
      <xdr:rowOff>122155</xdr:rowOff>
    </xdr:from>
    <xdr:to>
      <xdr:col>16</xdr:col>
      <xdr:colOff>269118</xdr:colOff>
      <xdr:row>7</xdr:row>
      <xdr:rowOff>159699</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168F6B1E-FBFB-4BAC-87A9-B5A4A0F556B1}"/>
            </a:ext>
          </a:extLst>
        </xdr:cNvPr>
        <xdr:cNvSpPr/>
      </xdr:nvSpPr>
      <xdr:spPr>
        <a:xfrm>
          <a:off x="8924794" y="1061607"/>
          <a:ext cx="1195523" cy="7421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14</xdr:col>
      <xdr:colOff>125261</xdr:colOff>
      <xdr:row>7</xdr:row>
      <xdr:rowOff>177451</xdr:rowOff>
    </xdr:from>
    <xdr:to>
      <xdr:col>15</xdr:col>
      <xdr:colOff>489168</xdr:colOff>
      <xdr:row>9</xdr:row>
      <xdr:rowOff>292273</xdr:rowOff>
    </xdr:to>
    <xdr:sp macro="" textlink="">
      <xdr:nvSpPr>
        <xdr:cNvPr id="5" name="Rombo 4">
          <a:hlinkClick xmlns:r="http://schemas.openxmlformats.org/officeDocument/2006/relationships" r:id="rId4"/>
          <a:extLst>
            <a:ext uri="{FF2B5EF4-FFF2-40B4-BE49-F238E27FC236}">
              <a16:creationId xmlns:a16="http://schemas.microsoft.com/office/drawing/2014/main" id="{5A9D1C6B-B72C-43CA-B5D9-1D30D7CBB634}"/>
            </a:ext>
          </a:extLst>
        </xdr:cNvPr>
        <xdr:cNvSpPr/>
      </xdr:nvSpPr>
      <xdr:spPr>
        <a:xfrm>
          <a:off x="9008302" y="1847588"/>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C6A1DBF5-29FB-43B4-A10B-CA65618E9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14</xdr:col>
      <xdr:colOff>279689</xdr:colOff>
      <xdr:row>3</xdr:row>
      <xdr:rowOff>99391</xdr:rowOff>
    </xdr:from>
    <xdr:to>
      <xdr:col>16</xdr:col>
      <xdr:colOff>11496</xdr:colOff>
      <xdr:row>5</xdr:row>
      <xdr:rowOff>284924</xdr:rowOff>
    </xdr:to>
    <xdr:sp macro="" textlink="">
      <xdr:nvSpPr>
        <xdr:cNvPr id="6" name="Flecha: hacia arriba 5">
          <a:hlinkClick xmlns:r="http://schemas.openxmlformats.org/officeDocument/2006/relationships" r:id="rId2"/>
          <a:extLst>
            <a:ext uri="{FF2B5EF4-FFF2-40B4-BE49-F238E27FC236}">
              <a16:creationId xmlns:a16="http://schemas.microsoft.com/office/drawing/2014/main" id="{22785EA3-266A-4081-BC67-E06EA0855EC8}"/>
            </a:ext>
          </a:extLst>
        </xdr:cNvPr>
        <xdr:cNvSpPr/>
      </xdr:nvSpPr>
      <xdr:spPr>
        <a:xfrm>
          <a:off x="9158646" y="795130"/>
          <a:ext cx="769893" cy="616229"/>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220869</xdr:colOff>
      <xdr:row>6</xdr:row>
      <xdr:rowOff>184823</xdr:rowOff>
    </xdr:from>
    <xdr:to>
      <xdr:col>16</xdr:col>
      <xdr:colOff>404402</xdr:colOff>
      <xdr:row>9</xdr:row>
      <xdr:rowOff>59740</xdr:rowOff>
    </xdr:to>
    <xdr:sp macro="" textlink="">
      <xdr:nvSpPr>
        <xdr:cNvPr id="7" name="Flecha: a la derecha 6">
          <a:hlinkClick xmlns:r="http://schemas.openxmlformats.org/officeDocument/2006/relationships" r:id="rId3"/>
          <a:extLst>
            <a:ext uri="{FF2B5EF4-FFF2-40B4-BE49-F238E27FC236}">
              <a16:creationId xmlns:a16="http://schemas.microsoft.com/office/drawing/2014/main" id="{A56D853A-2077-4B5C-AB5C-07E14AC83D6E}"/>
            </a:ext>
          </a:extLst>
        </xdr:cNvPr>
        <xdr:cNvSpPr/>
      </xdr:nvSpPr>
      <xdr:spPr>
        <a:xfrm>
          <a:off x="9099826" y="1598388"/>
          <a:ext cx="1221619" cy="74735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14</xdr:col>
      <xdr:colOff>254795</xdr:colOff>
      <xdr:row>9</xdr:row>
      <xdr:rowOff>77492</xdr:rowOff>
    </xdr:from>
    <xdr:to>
      <xdr:col>16</xdr:col>
      <xdr:colOff>102534</xdr:colOff>
      <xdr:row>10</xdr:row>
      <xdr:rowOff>441927</xdr:rowOff>
    </xdr:to>
    <xdr:sp macro="" textlink="">
      <xdr:nvSpPr>
        <xdr:cNvPr id="8" name="Rombo 7">
          <a:hlinkClick xmlns:r="http://schemas.openxmlformats.org/officeDocument/2006/relationships" r:id="rId4"/>
          <a:extLst>
            <a:ext uri="{FF2B5EF4-FFF2-40B4-BE49-F238E27FC236}">
              <a16:creationId xmlns:a16="http://schemas.microsoft.com/office/drawing/2014/main" id="{51C776A4-FDB2-4729-80DC-253A21AA448F}"/>
            </a:ext>
          </a:extLst>
        </xdr:cNvPr>
        <xdr:cNvSpPr/>
      </xdr:nvSpPr>
      <xdr:spPr>
        <a:xfrm>
          <a:off x="9133752" y="2363492"/>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E195062E-68A7-4C45-AAC2-6B2BCDE03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15</xdr:col>
      <xdr:colOff>58820</xdr:colOff>
      <xdr:row>6</xdr:row>
      <xdr:rowOff>0</xdr:rowOff>
    </xdr:from>
    <xdr:to>
      <xdr:col>16</xdr:col>
      <xdr:colOff>306199</xdr:colOff>
      <xdr:row>7</xdr:row>
      <xdr:rowOff>398515</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9D84D2D5-1E3D-4850-ADB4-8A6F08CF5AB4}"/>
            </a:ext>
          </a:extLst>
        </xdr:cNvPr>
        <xdr:cNvSpPr/>
      </xdr:nvSpPr>
      <xdr:spPr>
        <a:xfrm>
          <a:off x="9660020" y="1447800"/>
          <a:ext cx="769893" cy="616229"/>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15</xdr:col>
      <xdr:colOff>0</xdr:colOff>
      <xdr:row>8</xdr:row>
      <xdr:rowOff>139229</xdr:rowOff>
    </xdr:from>
    <xdr:to>
      <xdr:col>17</xdr:col>
      <xdr:colOff>176590</xdr:colOff>
      <xdr:row>10</xdr:row>
      <xdr:rowOff>298753</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A67E395A-BD4F-489C-BABB-E793FB455051}"/>
            </a:ext>
          </a:extLst>
        </xdr:cNvPr>
        <xdr:cNvSpPr/>
      </xdr:nvSpPr>
      <xdr:spPr>
        <a:xfrm>
          <a:off x="9601200" y="2251058"/>
          <a:ext cx="1221619" cy="74735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15</xdr:col>
      <xdr:colOff>33926</xdr:colOff>
      <xdr:row>10</xdr:row>
      <xdr:rowOff>316505</xdr:rowOff>
    </xdr:from>
    <xdr:to>
      <xdr:col>16</xdr:col>
      <xdr:colOff>397237</xdr:colOff>
      <xdr:row>11</xdr:row>
      <xdr:rowOff>534219</xdr:rowOff>
    </xdr:to>
    <xdr:sp macro="" textlink="">
      <xdr:nvSpPr>
        <xdr:cNvPr id="5" name="Rombo 4">
          <a:hlinkClick xmlns:r="http://schemas.openxmlformats.org/officeDocument/2006/relationships" r:id="rId4"/>
          <a:extLst>
            <a:ext uri="{FF2B5EF4-FFF2-40B4-BE49-F238E27FC236}">
              <a16:creationId xmlns:a16="http://schemas.microsoft.com/office/drawing/2014/main" id="{C8687A13-57E3-4B07-A913-906781CB8B70}"/>
            </a:ext>
          </a:extLst>
        </xdr:cNvPr>
        <xdr:cNvSpPr/>
      </xdr:nvSpPr>
      <xdr:spPr>
        <a:xfrm>
          <a:off x="9635126" y="3016162"/>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A0BEA537-728B-4363-8ADE-224EBB04F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14</xdr:col>
      <xdr:colOff>85714</xdr:colOff>
      <xdr:row>3</xdr:row>
      <xdr:rowOff>98611</xdr:rowOff>
    </xdr:from>
    <xdr:to>
      <xdr:col>15</xdr:col>
      <xdr:colOff>335654</xdr:colOff>
      <xdr:row>5</xdr:row>
      <xdr:rowOff>284534</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C5FCF6F4-3829-4FC3-898A-556CD8432725}"/>
            </a:ext>
          </a:extLst>
        </xdr:cNvPr>
        <xdr:cNvSpPr/>
      </xdr:nvSpPr>
      <xdr:spPr>
        <a:xfrm>
          <a:off x="8933879" y="797858"/>
          <a:ext cx="769893" cy="616229"/>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26894</xdr:colOff>
      <xdr:row>6</xdr:row>
      <xdr:rowOff>184692</xdr:rowOff>
    </xdr:from>
    <xdr:to>
      <xdr:col>16</xdr:col>
      <xdr:colOff>208607</xdr:colOff>
      <xdr:row>9</xdr:row>
      <xdr:rowOff>62468</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7A77985A-BC26-44C1-A955-AF984D9193BA}"/>
            </a:ext>
          </a:extLst>
        </xdr:cNvPr>
        <xdr:cNvSpPr/>
      </xdr:nvSpPr>
      <xdr:spPr>
        <a:xfrm>
          <a:off x="8875059" y="1601116"/>
          <a:ext cx="1221619" cy="74735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14</xdr:col>
      <xdr:colOff>60820</xdr:colOff>
      <xdr:row>9</xdr:row>
      <xdr:rowOff>80220</xdr:rowOff>
    </xdr:from>
    <xdr:to>
      <xdr:col>15</xdr:col>
      <xdr:colOff>426692</xdr:colOff>
      <xdr:row>10</xdr:row>
      <xdr:rowOff>447773</xdr:rowOff>
    </xdr:to>
    <xdr:sp macro="" textlink="">
      <xdr:nvSpPr>
        <xdr:cNvPr id="5" name="Rombo 4">
          <a:hlinkClick xmlns:r="http://schemas.openxmlformats.org/officeDocument/2006/relationships" r:id="rId4"/>
          <a:extLst>
            <a:ext uri="{FF2B5EF4-FFF2-40B4-BE49-F238E27FC236}">
              <a16:creationId xmlns:a16="http://schemas.microsoft.com/office/drawing/2014/main" id="{B6439D36-C5C8-4763-91C2-B817DC8DC23A}"/>
            </a:ext>
          </a:extLst>
        </xdr:cNvPr>
        <xdr:cNvSpPr/>
      </xdr:nvSpPr>
      <xdr:spPr>
        <a:xfrm>
          <a:off x="8908985" y="236622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dres\Documents\TRABAJO%202023%20SCRD\Carlos%20Gaitan\Plan%20Estrategico%20Sectorial%202023\INDICADORES%20PES\1.hoja_de_vida_del_indicador_Diciembre_2023_PERSPECTIVA%20DE%20CIUDADANOS%20-%20META%201%20-%20PES.xlsx" TargetMode="External"/><Relationship Id="rId1" Type="http://schemas.openxmlformats.org/officeDocument/2006/relationships/externalLinkPath" Target="file:///C:\Users\Andres\Documents\TRABAJO%202023%20SCRD\Carlos%20Gaitan\Plan%20Estrategico%20Sectorial%202023\INDICADORES%20PES\1.hoja_de_vida_del_indicador_Diciembre_2023_PERSPECTIVA%20DE%20CIUDADANOS%20-%20META%201%20-%20P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ndres\Documents\TRABAJO%202023%20SCRD\Carlos%20Gaitan\Plan%20Estrategico%20Sectorial%202023\INDICADORES%20PES\7.hoja_de_vida_del_indicador_Diciembre_2023_PERSPECTIVA%20DE%20FINANCIERA%20-%20META%207%20-%20PES.xlsx" TargetMode="External"/><Relationship Id="rId1" Type="http://schemas.openxmlformats.org/officeDocument/2006/relationships/externalLinkPath" Target="file:///C:\Users\Andres\Documents\TRABAJO%202023%20SCRD\Carlos%20Gaitan\Plan%20Estrategico%20Sectorial%202023\INDICADORES%20PES\7.hoja_de_vida_del_indicador_Diciembre_2023_PERSPECTIVA%20DE%20FINANCIERA%20-%20META%207%20-%20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esus\Downloads\Indicador%20PES%20y%20PEI%20PP%202024%20-%2022-05-2025.xlsx" TargetMode="External"/><Relationship Id="rId1" Type="http://schemas.openxmlformats.org/officeDocument/2006/relationships/externalLinkPath" Target="file:///C:\Users\jesus\Downloads\Indicador%20PES%20y%20PEI%20PP%202024%20-%2022-0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dor"/>
      <sheetName val="Actividades"/>
      <sheetName val="Programación"/>
      <sheetName val="Anualización"/>
      <sheetName val="Datos"/>
    </sheetNames>
    <sheetDataSet>
      <sheetData sheetId="0"/>
      <sheetData sheetId="1"/>
      <sheetData sheetId="2"/>
      <sheetData sheetId="3"/>
      <sheetData sheetId="4">
        <row r="1">
          <cell r="A1" t="str">
            <v>100-Despacho Secretaría Distrital de Cultura Recreación y Deporte-DESPACHO110-Oficina Jurídica-OJ</v>
          </cell>
        </row>
        <row r="2">
          <cell r="A2" t="str">
            <v>110-Oficina Asesora Juridica</v>
          </cell>
        </row>
        <row r="3">
          <cell r="A3" t="str">
            <v>120-Oficina Asesora de Comunicaciones-OAC</v>
          </cell>
        </row>
        <row r="4">
          <cell r="A4" t="str">
            <v>140-Oficina de Control Interno-OCI</v>
          </cell>
        </row>
        <row r="5">
          <cell r="A5" t="str">
            <v>150-Oficina de Control Disciplinario Interno-OCDI</v>
          </cell>
        </row>
        <row r="6">
          <cell r="A6" t="str">
            <v>160-Oficina de Tecnologías de la Información-OTI</v>
          </cell>
        </row>
        <row r="7">
          <cell r="A7" t="str">
            <v>161-Grupo Interno de Trabajo de Infraestructura y Sistemas de Información-GITISI</v>
          </cell>
        </row>
        <row r="8">
          <cell r="A8" t="str">
            <v>170-Oficina Asesora de Planeación-OAP</v>
          </cell>
        </row>
        <row r="9">
          <cell r="A9" t="str">
            <v>200-Subsecretaría de Gobernanza-SG</v>
          </cell>
        </row>
        <row r="10">
          <cell r="A10" t="str">
            <v>210-Dirección de Asuntos Locales y Participación-DALP</v>
          </cell>
        </row>
        <row r="11">
          <cell r="A11" t="str">
            <v>220-Dirección de Fomento-DF</v>
          </cell>
        </row>
        <row r="12">
          <cell r="A12" t="str">
            <v>230-Dirección de Personas Jurídicas-DPJ</v>
          </cell>
        </row>
        <row r="13">
          <cell r="A13" t="str">
            <v>240-Dirección de Economía Estudios y Política-DEEP</v>
          </cell>
        </row>
        <row r="14">
          <cell r="A14" t="str">
            <v>300-Dirección de Arte Cultura y Patrimonio-DACP</v>
          </cell>
        </row>
        <row r="15">
          <cell r="A15" t="str">
            <v>310-Subdirección de Gestión Cultural y Artística-SGCA</v>
          </cell>
        </row>
        <row r="16">
          <cell r="A16" t="str">
            <v>330-Subdirección de Infraestructura y Patrimonio Cultural-SIPC</v>
          </cell>
        </row>
        <row r="17">
          <cell r="A17" t="str">
            <v>700-Dirección de Gestión Corporativa y Relación con el Ciudadano-DGCRC</v>
          </cell>
        </row>
        <row r="18">
          <cell r="A18" t="str">
            <v>710-Grupo Interno de Trabajo de Servicios Administrativos-GITSA</v>
          </cell>
        </row>
        <row r="19">
          <cell r="A19" t="str">
            <v>720-Grupo Interno de Trabajo de Gestión Financiera-GITGF</v>
          </cell>
        </row>
        <row r="20">
          <cell r="A20" t="str">
            <v>730-Grupo Interno de Trabajo de Talento Humano-GITTH</v>
          </cell>
        </row>
        <row r="21">
          <cell r="A21" t="str">
            <v>731-Comité de Convivencia Laboral-CCL</v>
          </cell>
        </row>
        <row r="22">
          <cell r="A22" t="str">
            <v>750-Derecho de Petición-PQRS</v>
          </cell>
        </row>
        <row r="23">
          <cell r="A23" t="str">
            <v>760-Grupo Interno de Trabajo de Contratación-GITC</v>
          </cell>
        </row>
        <row r="24">
          <cell r="A24" t="str">
            <v>800-Dirección de Lectura y Bibliotecas-DLB</v>
          </cell>
        </row>
        <row r="25">
          <cell r="A25" t="str">
            <v>900-Subsecretaría Distrital de Cultura Ciudadana y Gestión del Conocimiento-SCCGC</v>
          </cell>
        </row>
        <row r="26">
          <cell r="A26" t="str">
            <v>910-Dirección Observatorio y Gestión del Conocimiento Cultural-DOGCC</v>
          </cell>
        </row>
        <row r="27">
          <cell r="A27" t="str">
            <v>920-Dirección de Redes y Acción Colectiva-DRAC</v>
          </cell>
        </row>
        <row r="28">
          <cell r="A28" t="str">
            <v>930-Dirección de Transformaciones Culturales-DTC</v>
          </cell>
        </row>
        <row r="46">
          <cell r="A46" t="str">
            <v>ANUAL</v>
          </cell>
        </row>
        <row r="47">
          <cell r="A47" t="str">
            <v>CUATRIMESTRAL</v>
          </cell>
        </row>
        <row r="48">
          <cell r="A48" t="str">
            <v>MENSUAL</v>
          </cell>
        </row>
        <row r="49">
          <cell r="A49" t="str">
            <v>SEMESTRAL</v>
          </cell>
        </row>
        <row r="50">
          <cell r="A50" t="str">
            <v>TRIMESTRAL</v>
          </cell>
        </row>
        <row r="85">
          <cell r="A85" t="str">
            <v>EFICACIA</v>
          </cell>
        </row>
        <row r="86">
          <cell r="A86" t="str">
            <v>EFICIENCIA</v>
          </cell>
        </row>
        <row r="87">
          <cell r="A87" t="str">
            <v>CALIDAD</v>
          </cell>
        </row>
        <row r="89">
          <cell r="A89" t="str">
            <v>EFECTIVIDAD (EFECTO/IMPACTO)</v>
          </cell>
        </row>
        <row r="90">
          <cell r="A90" t="str">
            <v>PRODUCTO</v>
          </cell>
        </row>
        <row r="91">
          <cell r="A91" t="str">
            <v>RESULTADOS FINALES</v>
          </cell>
        </row>
        <row r="114">
          <cell r="A114" t="str">
            <v>DOCUMENTO OFICIAL</v>
          </cell>
        </row>
        <row r="115">
          <cell r="A115" t="str">
            <v>ENCUESTA</v>
          </cell>
        </row>
        <row r="116">
          <cell r="A116" t="str">
            <v>ENTREVISTA</v>
          </cell>
        </row>
        <row r="117">
          <cell r="A117" t="str">
            <v>ESTADÍSTICAS</v>
          </cell>
        </row>
        <row r="118">
          <cell r="A118" t="str">
            <v>EVALUACIÓN</v>
          </cell>
        </row>
        <row r="119">
          <cell r="A119" t="str">
            <v>INFORME</v>
          </cell>
        </row>
        <row r="120">
          <cell r="A120" t="str">
            <v>INSPECCIÓN</v>
          </cell>
        </row>
        <row r="121">
          <cell r="A121" t="str">
            <v>PUBLICACIÓN</v>
          </cell>
        </row>
        <row r="122">
          <cell r="A122" t="str">
            <v>REGISTROS CONTABLES</v>
          </cell>
        </row>
        <row r="124">
          <cell r="A124">
            <v>2024</v>
          </cell>
        </row>
        <row r="125">
          <cell r="A125">
            <v>2025</v>
          </cell>
        </row>
        <row r="126">
          <cell r="A126">
            <v>2026</v>
          </cell>
        </row>
        <row r="127">
          <cell r="A127">
            <v>2027</v>
          </cell>
        </row>
        <row r="128">
          <cell r="A128">
            <v>2028</v>
          </cell>
        </row>
        <row r="129">
          <cell r="A129">
            <v>2029</v>
          </cell>
        </row>
        <row r="130">
          <cell r="A130">
            <v>2030</v>
          </cell>
        </row>
        <row r="131">
          <cell r="A131">
            <v>2031</v>
          </cell>
        </row>
        <row r="132">
          <cell r="A132">
            <v>2032</v>
          </cell>
        </row>
        <row r="133">
          <cell r="A133">
            <v>2033</v>
          </cell>
        </row>
        <row r="134">
          <cell r="A134">
            <v>2034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dor"/>
      <sheetName val="Actividades"/>
      <sheetName val="Programación"/>
      <sheetName val="Anualización"/>
      <sheetName val="Datos"/>
    </sheetNames>
    <sheetDataSet>
      <sheetData sheetId="0"/>
      <sheetData sheetId="1"/>
      <sheetData sheetId="2"/>
      <sheetData sheetId="3"/>
      <sheetData sheetId="4">
        <row r="1">
          <cell r="A1" t="str">
            <v>100-Despacho Secretaría Distrital de Cultura Recreación y Deporte-DESPACHO110-Oficina Jurídica-OJ</v>
          </cell>
        </row>
        <row r="75">
          <cell r="A75" t="str">
            <v>CONSTANTE</v>
          </cell>
        </row>
        <row r="76">
          <cell r="A76" t="str">
            <v>REGISTRO PERIÓDICO</v>
          </cell>
        </row>
        <row r="77">
          <cell r="A77" t="str">
            <v>RESULTADO</v>
          </cell>
        </row>
        <row r="79">
          <cell r="A79" t="str">
            <v>NÚMERO</v>
          </cell>
        </row>
        <row r="80">
          <cell r="A80" t="str">
            <v>PORCENTAJE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dor PP PES 2024"/>
      <sheetName val="Consolidado PP PES- 2024"/>
      <sheetName val="Indicador PP PEI- SCRD"/>
      <sheetName val="Consolidado PP PEI - SCRD"/>
      <sheetName val="Consolidado Seguimiento PP"/>
    </sheetNames>
    <sheetDataSet>
      <sheetData sheetId="0">
        <row r="4">
          <cell r="A4" t="str">
            <v>PRIMERA INFANCIA, INFANCIA Y ADOLESCENCIA</v>
          </cell>
          <cell r="B4">
            <v>16</v>
          </cell>
          <cell r="C4"/>
          <cell r="D4"/>
          <cell r="E4">
            <v>13</v>
          </cell>
          <cell r="F4"/>
          <cell r="G4"/>
          <cell r="H4"/>
          <cell r="I4"/>
          <cell r="J4"/>
          <cell r="K4"/>
          <cell r="L4">
            <v>0.98224741500000001</v>
          </cell>
          <cell r="M4"/>
        </row>
        <row r="5">
          <cell r="A5" t="str">
            <v>2.1.3. Experiencias artísticas que favorecen el reconocimiento de las diversidades étnicas e identitarias en la primera infancia.</v>
          </cell>
          <cell r="B5">
            <v>1</v>
          </cell>
          <cell r="C5" t="str">
            <v>PP Primera infancia, Infancia y Adolescencia</v>
          </cell>
          <cell r="D5" t="str">
            <v>IDARTES</v>
          </cell>
          <cell r="E5">
            <v>11</v>
          </cell>
          <cell r="F5"/>
          <cell r="G5">
            <v>6</v>
          </cell>
          <cell r="H5"/>
          <cell r="I5">
            <v>5</v>
          </cell>
          <cell r="J5">
            <v>11</v>
          </cell>
          <cell r="K5">
            <v>1</v>
          </cell>
          <cell r="L5">
            <v>1</v>
          </cell>
          <cell r="M5"/>
        </row>
        <row r="6">
          <cell r="A6" t="str">
            <v xml:space="preserve">2.1.5.   Estrategias  de apoyo a iniciativas artísticas, culturales y patrimoniales que promuevan la participación cultural incidente de la primera infancia, la infancia y la adolescencia con un enfoque intercultural </v>
          </cell>
          <cell r="B6">
            <v>2</v>
          </cell>
          <cell r="C6" t="str">
            <v>PP Primera infancia, Infancia y Adolescencia</v>
          </cell>
          <cell r="D6" t="str">
            <v>SCRD</v>
          </cell>
          <cell r="E6">
            <v>1</v>
          </cell>
          <cell r="F6"/>
          <cell r="G6"/>
          <cell r="H6"/>
          <cell r="I6">
            <v>1</v>
          </cell>
          <cell r="J6">
            <v>1</v>
          </cell>
          <cell r="K6">
            <v>1</v>
          </cell>
          <cell r="L6">
            <v>1</v>
          </cell>
          <cell r="M6"/>
        </row>
        <row r="7">
          <cell r="A7" t="str">
            <v xml:space="preserve">2.2.2.Módulo en la encuesta de indicadores y políticas públicas del Observatorio de Gestión del Conocimiento Cultural que de cuenta de la percepción de la ciudadanía en temas de cultura ciudadana referente a población de infancia y adolescencia.  </v>
          </cell>
          <cell r="B7">
            <v>3</v>
          </cell>
          <cell r="C7" t="str">
            <v>PP Primera infancia, Infancia y Adolescencia</v>
          </cell>
          <cell r="D7" t="str">
            <v>SCRD</v>
          </cell>
          <cell r="E7"/>
          <cell r="F7"/>
          <cell r="G7"/>
          <cell r="H7"/>
          <cell r="I7"/>
          <cell r="J7"/>
          <cell r="K7"/>
          <cell r="L7"/>
          <cell r="M7" t="str">
            <v>Bienal</v>
          </cell>
        </row>
        <row r="8">
          <cell r="A8" t="str">
            <v>2.2.3.  Programa de formación y apreciación musical para niñas, niños y adolescentes de IED que se encuentren en la modalidades básica primaria, básica secundaria y media en los centros filarmónicos locales (incluyendo la ruralidad)</v>
          </cell>
          <cell r="B8">
            <v>4</v>
          </cell>
          <cell r="C8" t="str">
            <v>PP Primera infancia, Infancia y Adolescencia</v>
          </cell>
          <cell r="D8" t="str">
            <v>OFB</v>
          </cell>
          <cell r="E8">
            <v>23156</v>
          </cell>
          <cell r="F8"/>
          <cell r="G8"/>
          <cell r="H8"/>
          <cell r="I8">
            <v>19784</v>
          </cell>
          <cell r="J8">
            <v>19784</v>
          </cell>
          <cell r="K8">
            <v>0.8543789946</v>
          </cell>
          <cell r="L8">
            <v>0.8543789946</v>
          </cell>
          <cell r="M8"/>
        </row>
        <row r="9">
          <cell r="A9" t="str">
            <v>2.2.4. Programa de formación y apreciación musical para niñas, niños y adolescentes no escolarizados  en los centros filarmónicos locales (incluyendo la ruralidad)</v>
          </cell>
          <cell r="B9">
            <v>5</v>
          </cell>
          <cell r="C9" t="str">
            <v>PP Primera infancia, Infancia y Adolescencia</v>
          </cell>
          <cell r="D9" t="str">
            <v>OFB</v>
          </cell>
          <cell r="E9">
            <v>3044</v>
          </cell>
          <cell r="F9"/>
          <cell r="G9"/>
          <cell r="H9"/>
          <cell r="I9">
            <v>2870</v>
          </cell>
          <cell r="J9">
            <v>2870</v>
          </cell>
          <cell r="K9">
            <v>0.94283837059999998</v>
          </cell>
          <cell r="L9">
            <v>0.94283837059999998</v>
          </cell>
          <cell r="M9"/>
        </row>
        <row r="10">
          <cell r="A10" t="str">
            <v xml:space="preserve">2.2.5 Jornadas lúdico recreativas y deportivas dirigidas a las niñas, niños y adolescentes  en los escenarios deportivos y recreativos en Bogotá. </v>
          </cell>
          <cell r="B10">
            <v>6</v>
          </cell>
          <cell r="C10" t="str">
            <v>PP Primera infancia, Infancia y Adolescencia</v>
          </cell>
          <cell r="D10" t="str">
            <v>IDRD</v>
          </cell>
          <cell r="E10">
            <v>13022</v>
          </cell>
          <cell r="F10"/>
          <cell r="G10">
            <v>12623</v>
          </cell>
          <cell r="H10"/>
          <cell r="I10">
            <v>386299</v>
          </cell>
          <cell r="J10">
            <v>398922</v>
          </cell>
          <cell r="K10">
            <v>30.634464749999999</v>
          </cell>
          <cell r="L10">
            <v>1</v>
          </cell>
          <cell r="M10"/>
        </row>
        <row r="11">
          <cell r="A11" t="str">
            <v>2.2.6. Oferta artística y cultural dirigida a  niñas, niños y adolescentes de todos los territorios de Bogotá, para el disfrute y goce de la cultura, el arte y patrimonio.</v>
          </cell>
          <cell r="B11">
            <v>7</v>
          </cell>
          <cell r="C11" t="str">
            <v>PP Primera infancia, Infancia y Adolescencia</v>
          </cell>
          <cell r="D11" t="str">
            <v>FUGA</v>
          </cell>
          <cell r="E11">
            <v>800</v>
          </cell>
          <cell r="F11"/>
          <cell r="G11"/>
          <cell r="H11"/>
          <cell r="I11">
            <v>1728</v>
          </cell>
          <cell r="J11">
            <v>1728</v>
          </cell>
          <cell r="K11">
            <v>2.16</v>
          </cell>
          <cell r="L11">
            <v>1</v>
          </cell>
          <cell r="M11"/>
        </row>
        <row r="12">
          <cell r="A12" t="str">
            <v>2.2.7. Procesos de formación para el fortalecimiento del desarrollo integral de capacidades a niñas, niños y adolescentes con énfasis en arte,  cultura y patrimonio</v>
          </cell>
          <cell r="B12">
            <v>8</v>
          </cell>
          <cell r="C12" t="str">
            <v>PP Primera infancia, Infancia y Adolescencia</v>
          </cell>
          <cell r="D12" t="str">
            <v>IDARTES</v>
          </cell>
          <cell r="E12">
            <v>61855</v>
          </cell>
          <cell r="F12"/>
          <cell r="G12">
            <v>37227</v>
          </cell>
          <cell r="H12"/>
          <cell r="I12">
            <v>22896</v>
          </cell>
          <cell r="J12">
            <v>60123</v>
          </cell>
          <cell r="K12">
            <v>0.97199902999999999</v>
          </cell>
          <cell r="L12">
            <v>0.97199902999999999</v>
          </cell>
          <cell r="M12"/>
        </row>
        <row r="13">
          <cell r="A13" t="str">
            <v>2.2.8. Experiencias artísticas creadas e implementadas para el disfrute y apropiación de las artes en la primera infancia.</v>
          </cell>
          <cell r="B13">
            <v>9</v>
          </cell>
          <cell r="C13" t="str">
            <v>PP Primera infancia, Infancia y Adolescencia</v>
          </cell>
          <cell r="D13" t="str">
            <v>IDARTES</v>
          </cell>
          <cell r="E13">
            <v>7400</v>
          </cell>
          <cell r="F13"/>
          <cell r="G13">
            <v>4179</v>
          </cell>
          <cell r="H13"/>
          <cell r="I13">
            <v>6685</v>
          </cell>
          <cell r="J13">
            <v>10864</v>
          </cell>
          <cell r="K13">
            <v>1.468108108</v>
          </cell>
          <cell r="L13">
            <v>1</v>
          </cell>
          <cell r="M13"/>
        </row>
        <row r="14">
          <cell r="A14" t="str">
            <v xml:space="preserve">2.2.9 Contenidos didácticos digitales para el fortalecimiento de  la interacción entre familias, personas mayores y otras poblaciones  con la primera infancia 							</v>
          </cell>
          <cell r="B14">
            <v>10</v>
          </cell>
          <cell r="C14" t="str">
            <v>PP Primera infancia, Infancia y Adolescencia</v>
          </cell>
          <cell r="D14" t="str">
            <v>IDARTES</v>
          </cell>
          <cell r="E14">
            <v>3</v>
          </cell>
          <cell r="F14"/>
          <cell r="G14">
            <v>0</v>
          </cell>
          <cell r="H14"/>
          <cell r="I14">
            <v>3</v>
          </cell>
          <cell r="J14">
            <v>3</v>
          </cell>
          <cell r="K14">
            <v>1</v>
          </cell>
          <cell r="L14">
            <v>1</v>
          </cell>
          <cell r="M14"/>
        </row>
        <row r="15">
          <cell r="A15" t="str">
            <v>2.2.10 Oferta artística y cultural creada y dirigida específicamente a personas gestantes, niñas y niños de primera infancia de los territorios de Bogotá.</v>
          </cell>
          <cell r="B15">
            <v>11</v>
          </cell>
          <cell r="C15" t="str">
            <v>PP Primera infancia, Infancia y Adolescencia</v>
          </cell>
          <cell r="D15" t="str">
            <v>IDARTES</v>
          </cell>
          <cell r="E15">
            <v>480</v>
          </cell>
          <cell r="F15"/>
          <cell r="G15">
            <v>428</v>
          </cell>
          <cell r="H15"/>
          <cell r="I15">
            <v>810</v>
          </cell>
          <cell r="J15">
            <v>1238</v>
          </cell>
          <cell r="K15">
            <v>2.579166667</v>
          </cell>
          <cell r="L15">
            <v>1</v>
          </cell>
          <cell r="M15"/>
        </row>
        <row r="16">
          <cell r="A16" t="str">
            <v>2.2.12.Formación, apropiación y divulgación del patrimonio cultural implementadas, para el reconocimiento de los intereses, prácticas y comprensiones de los niños, niñas y adolescentes sobre sus territorios y formas de vida.</v>
          </cell>
          <cell r="B16">
            <v>12</v>
          </cell>
          <cell r="C16" t="str">
            <v>PP Primera infancia, Infancia y Adolescencia</v>
          </cell>
          <cell r="D16" t="str">
            <v>IDPC</v>
          </cell>
          <cell r="E16">
            <v>2</v>
          </cell>
          <cell r="F16"/>
          <cell r="G16"/>
          <cell r="H16"/>
          <cell r="I16">
            <v>2</v>
          </cell>
          <cell r="J16">
            <v>2</v>
          </cell>
          <cell r="K16">
            <v>1</v>
          </cell>
          <cell r="L16">
            <v>1</v>
          </cell>
          <cell r="M16"/>
        </row>
        <row r="17">
          <cell r="A17" t="str">
            <v>2.2.13. Promoción de la lectura en torno al informe de la Comisión de la Verdad dirigido a primera infancia, infancia, adolescencia, cuidadores, cuidadoras, mediadores y mediadoras</v>
          </cell>
          <cell r="B17">
            <v>13</v>
          </cell>
          <cell r="C17" t="str">
            <v>PP Primera infancia, Infancia y Adolescencia</v>
          </cell>
          <cell r="D17" t="str">
            <v>SCRD</v>
          </cell>
          <cell r="E17"/>
          <cell r="F17"/>
          <cell r="G17"/>
          <cell r="H17"/>
          <cell r="I17"/>
          <cell r="J17"/>
          <cell r="K17"/>
          <cell r="L17"/>
          <cell r="M17" t="str">
            <v>producto finalizado</v>
          </cell>
        </row>
        <row r="18">
          <cell r="A18" t="str">
            <v xml:space="preserve">2.2.15.Módulo en la encuesta de prácticas artísticas y culturales y la encuesta de lectura, escritura y oralidad, que de cuenta de la percepción de la ciudadanía en la garantía de derechos culturales referente a la primera infancia, infancia y adolescencia. </v>
          </cell>
          <cell r="B18">
            <v>14</v>
          </cell>
          <cell r="C18" t="str">
            <v>PP Primera infancia, Infancia y Adolescencia</v>
          </cell>
          <cell r="D18" t="str">
            <v>SCRD</v>
          </cell>
          <cell r="E18"/>
          <cell r="F18"/>
          <cell r="G18"/>
          <cell r="H18"/>
          <cell r="I18"/>
          <cell r="J18"/>
          <cell r="K18"/>
          <cell r="L18"/>
          <cell r="M18" t="str">
            <v>producto finalizado</v>
          </cell>
        </row>
        <row r="19">
          <cell r="A19" t="str">
            <v>3.2.1.Coro conformado por niñas, niños y adolescentes, hijas e hijos de familias firmantes del acuerdo de paz residentes en Bogotá</v>
          </cell>
          <cell r="B19">
            <v>15</v>
          </cell>
          <cell r="C19" t="str">
            <v>PP Primera infancia, Infancia y Adolescencia</v>
          </cell>
          <cell r="D19" t="str">
            <v>OFB</v>
          </cell>
          <cell r="E19">
            <v>40</v>
          </cell>
          <cell r="F19"/>
          <cell r="G19"/>
          <cell r="H19"/>
          <cell r="I19">
            <v>64</v>
          </cell>
          <cell r="J19">
            <v>64</v>
          </cell>
          <cell r="K19">
            <v>1.6</v>
          </cell>
          <cell r="L19">
            <v>1</v>
          </cell>
          <cell r="M19"/>
        </row>
        <row r="20">
          <cell r="A20" t="str">
            <v>3.3.3. Estrategia de formación de niñas, niños y adolescentes en disciplinas deportivas priorizadas, en el marco de la Jornada Escolar</v>
          </cell>
          <cell r="B20">
            <v>16</v>
          </cell>
          <cell r="C20" t="str">
            <v>PP Primera infancia, Infancia y Adolescencia</v>
          </cell>
          <cell r="D20" t="str">
            <v>IDRD</v>
          </cell>
          <cell r="E20">
            <v>38501</v>
          </cell>
          <cell r="F20">
            <v>19646</v>
          </cell>
          <cell r="G20">
            <v>7317</v>
          </cell>
          <cell r="H20">
            <v>36768</v>
          </cell>
          <cell r="I20">
            <v>12333</v>
          </cell>
          <cell r="J20">
            <v>76064</v>
          </cell>
          <cell r="K20">
            <v>1.975636996</v>
          </cell>
          <cell r="L20">
            <v>1</v>
          </cell>
          <cell r="M20"/>
        </row>
        <row r="21">
          <cell r="A21" t="str">
            <v>POLITICA PUBLICA DE MUJER Y EQUIDAD DE GENERO</v>
          </cell>
          <cell r="B21">
            <v>20</v>
          </cell>
          <cell r="C21"/>
          <cell r="D21"/>
          <cell r="E21">
            <v>19</v>
          </cell>
          <cell r="F21"/>
          <cell r="G21"/>
          <cell r="H21"/>
          <cell r="I21"/>
          <cell r="J21"/>
          <cell r="K21"/>
          <cell r="L21">
            <v>0.7807017544</v>
          </cell>
          <cell r="M21"/>
        </row>
        <row r="22">
          <cell r="A22" t="str">
            <v>3.1.10 Estrategias desde los programas Nidos y Crea, orientadas a la atención de mujeres víctimas de violencias de género y niñas y niños en Casas Refugio.</v>
          </cell>
          <cell r="B22">
            <v>1</v>
          </cell>
          <cell r="C22" t="str">
            <v>PPMyEG</v>
          </cell>
          <cell r="D22" t="str">
            <v xml:space="preserve">Idartes
</v>
          </cell>
          <cell r="E22">
            <v>1</v>
          </cell>
          <cell r="F22">
            <v>1</v>
          </cell>
          <cell r="G22">
            <v>1</v>
          </cell>
          <cell r="H22">
            <v>1</v>
          </cell>
          <cell r="I22">
            <v>1</v>
          </cell>
          <cell r="J22">
            <v>1</v>
          </cell>
          <cell r="K22">
            <v>1</v>
          </cell>
          <cell r="L22">
            <v>1</v>
          </cell>
          <cell r="M22"/>
        </row>
        <row r="23">
          <cell r="A23" t="str">
            <v>8.1.1  Estímulos otorgados a las mujeres en sus diferencias y diversidad, que busquen una transformación cultural, promoción de sus derechos y reducción de brechas que las excluye, limita y discrimina</v>
          </cell>
          <cell r="B23">
            <v>2</v>
          </cell>
          <cell r="C23" t="str">
            <v>PPMyEG</v>
          </cell>
          <cell r="D23" t="str">
            <v xml:space="preserve">SCRD
</v>
          </cell>
          <cell r="E23">
            <v>2</v>
          </cell>
          <cell r="F23"/>
          <cell r="G23"/>
          <cell r="H23"/>
          <cell r="I23">
            <v>3</v>
          </cell>
          <cell r="J23">
            <v>3</v>
          </cell>
          <cell r="K23">
            <v>1.5</v>
          </cell>
          <cell r="L23">
            <v>1</v>
          </cell>
          <cell r="M23"/>
        </row>
        <row r="24">
          <cell r="A24" t="str">
            <v xml:space="preserve">8.1.2  Procesos de formación artística para las mujeres en sus diferencias y diversidad con propuestas artísticas y culturales que adelanta el IDARTES. </v>
          </cell>
          <cell r="B24">
            <v>3</v>
          </cell>
          <cell r="C24" t="str">
            <v>PPMyEG</v>
          </cell>
          <cell r="D24" t="str">
            <v xml:space="preserve">Idartes
</v>
          </cell>
          <cell r="E24">
            <v>1</v>
          </cell>
          <cell r="F24"/>
          <cell r="G24"/>
          <cell r="H24">
            <v>1</v>
          </cell>
          <cell r="I24"/>
          <cell r="J24">
            <v>1</v>
          </cell>
          <cell r="K24">
            <v>1</v>
          </cell>
          <cell r="L24">
            <v>1</v>
          </cell>
          <cell r="M24"/>
        </row>
        <row r="25">
          <cell r="A25" t="str">
            <v xml:space="preserve">8.1.3 Procesos de circulación artística para las mujeres en sus diferencias y diversidad con propuestas artísticas y culturales que adelanta el IDARTES. </v>
          </cell>
          <cell r="B25">
            <v>4</v>
          </cell>
          <cell r="C25" t="str">
            <v>PPMyEG</v>
          </cell>
          <cell r="D25" t="str">
            <v xml:space="preserve">Idartes
</v>
          </cell>
          <cell r="E25">
            <v>1</v>
          </cell>
          <cell r="F25"/>
          <cell r="G25"/>
          <cell r="H25"/>
          <cell r="I25">
            <v>0</v>
          </cell>
          <cell r="J25">
            <v>0</v>
          </cell>
          <cell r="K25">
            <v>0</v>
          </cell>
          <cell r="L25">
            <v>0</v>
          </cell>
          <cell r="M25"/>
        </row>
        <row r="26">
          <cell r="A26" t="str">
            <v xml:space="preserve">8.1.4  Procesos de creación artística para las mujeres en sus diferencias y diversidad con propuestas artísticas y culturales que adelanta el IDARTES. </v>
          </cell>
          <cell r="B26">
            <v>5</v>
          </cell>
          <cell r="C26" t="str">
            <v>PPMyEG</v>
          </cell>
          <cell r="D26" t="str">
            <v xml:space="preserve">Idartes
</v>
          </cell>
          <cell r="E26">
            <v>1</v>
          </cell>
          <cell r="F26"/>
          <cell r="G26"/>
          <cell r="H26"/>
          <cell r="I26">
            <v>0</v>
          </cell>
          <cell r="J26">
            <v>0</v>
          </cell>
          <cell r="K26">
            <v>0</v>
          </cell>
          <cell r="L26">
            <v>0</v>
          </cell>
          <cell r="M26"/>
        </row>
        <row r="27">
          <cell r="A27" t="str">
            <v xml:space="preserve">8.1.5 Procesos de apropiación  artística para las mujeres en sus diferencias y diversidad con propuestas artísticas y culturales que adelanta el IDARTES. </v>
          </cell>
          <cell r="B27">
            <v>6</v>
          </cell>
          <cell r="C27" t="str">
            <v>PPMyEG</v>
          </cell>
          <cell r="D27" t="str">
            <v xml:space="preserve">Idartes
</v>
          </cell>
          <cell r="E27">
            <v>1</v>
          </cell>
          <cell r="F27"/>
          <cell r="G27"/>
          <cell r="H27"/>
          <cell r="I27">
            <v>0</v>
          </cell>
          <cell r="J27">
            <v>0</v>
          </cell>
          <cell r="K27">
            <v>0</v>
          </cell>
          <cell r="L27">
            <v>0</v>
          </cell>
          <cell r="M27"/>
        </row>
        <row r="28">
          <cell r="A28" t="str">
            <v xml:space="preserve">8.1.6  Artistas formadoras vinculadas a los proyectos de formación musical de la Orquesta Filarmónica de Bogotá </v>
          </cell>
          <cell r="B28">
            <v>7</v>
          </cell>
          <cell r="C28" t="str">
            <v>PPMyEG</v>
          </cell>
          <cell r="D28" t="str">
            <v xml:space="preserve">OFB
</v>
          </cell>
          <cell r="E28">
            <v>183</v>
          </cell>
          <cell r="F28"/>
          <cell r="G28"/>
          <cell r="H28"/>
          <cell r="I28">
            <v>190</v>
          </cell>
          <cell r="J28">
            <v>190</v>
          </cell>
          <cell r="K28">
            <v>1.0382513659999999</v>
          </cell>
          <cell r="L28">
            <v>1</v>
          </cell>
          <cell r="M28"/>
        </row>
        <row r="29">
          <cell r="A29" t="str">
            <v>8.1.7 Niñas, adolescentes y mujeres atendidas en el marco de los proyectos de formación musical de la Orquesta Filarmónica de Bogotá</v>
          </cell>
          <cell r="B29">
            <v>8</v>
          </cell>
          <cell r="C29" t="str">
            <v>PPMyEG</v>
          </cell>
          <cell r="D29" t="str">
            <v xml:space="preserve">OFB
</v>
          </cell>
          <cell r="E29">
            <v>6899</v>
          </cell>
          <cell r="F29">
            <v>10924</v>
          </cell>
          <cell r="G29">
            <v>13654</v>
          </cell>
          <cell r="H29"/>
          <cell r="I29">
            <v>12861</v>
          </cell>
          <cell r="J29">
            <v>37439</v>
          </cell>
          <cell r="K29">
            <v>5.4267285110000003</v>
          </cell>
          <cell r="L29">
            <v>1</v>
          </cell>
          <cell r="M29"/>
        </row>
        <row r="30">
          <cell r="A30" t="str">
            <v>8.1.8 Programas de promoción de lectura, escritura y oralidad a las mujeres en sus diferencias y diversidad usuarias. (Bibliored)</v>
          </cell>
          <cell r="B30">
            <v>9</v>
          </cell>
          <cell r="C30" t="str">
            <v>PPMyEG</v>
          </cell>
          <cell r="D30" t="str">
            <v xml:space="preserve">SCRD
</v>
          </cell>
          <cell r="E30">
            <v>4</v>
          </cell>
          <cell r="F30"/>
          <cell r="G30"/>
          <cell r="H30"/>
          <cell r="I30">
            <v>2</v>
          </cell>
          <cell r="J30">
            <v>2</v>
          </cell>
          <cell r="K30">
            <v>0.5</v>
          </cell>
          <cell r="L30">
            <v>0.5</v>
          </cell>
          <cell r="M30"/>
        </row>
        <row r="31">
          <cell r="A31" t="str">
            <v>8.1.9 Estímulos para las mujeres en sus diferencias y diversidad, que busquen una transformación cultural, promoción de sus derechos y reducción de brechas que las excluye, limita y discrimina.</v>
          </cell>
          <cell r="B31">
            <v>10</v>
          </cell>
          <cell r="C31" t="str">
            <v>PPMyEG</v>
          </cell>
          <cell r="D31" t="str">
            <v xml:space="preserve">FUGA
</v>
          </cell>
          <cell r="E31">
            <v>15</v>
          </cell>
          <cell r="F31"/>
          <cell r="G31"/>
          <cell r="H31"/>
          <cell r="I31">
            <v>5</v>
          </cell>
          <cell r="J31">
            <v>5</v>
          </cell>
          <cell r="K31">
            <v>0.33333333329999998</v>
          </cell>
          <cell r="L31">
            <v>0.33333333329999998</v>
          </cell>
          <cell r="M31"/>
        </row>
        <row r="32">
          <cell r="A32" t="str">
            <v>8.1.10 Programas artísticos y culturales enfocados a las mujeres en sus diferencias y diversidad</v>
          </cell>
          <cell r="B32">
            <v>11</v>
          </cell>
          <cell r="C32" t="str">
            <v>PPMyEG</v>
          </cell>
          <cell r="D32" t="str">
            <v xml:space="preserve">FUGA
</v>
          </cell>
          <cell r="E32">
            <v>2</v>
          </cell>
          <cell r="F32"/>
          <cell r="G32"/>
          <cell r="H32"/>
          <cell r="I32">
            <v>3</v>
          </cell>
          <cell r="J32">
            <v>3</v>
          </cell>
          <cell r="K32">
            <v>1.5</v>
          </cell>
          <cell r="L32">
            <v>1</v>
          </cell>
          <cell r="M32"/>
        </row>
        <row r="33">
          <cell r="A33" t="str">
            <v>8.1.11 Procesos de formación en emprendimiento de la economía cultural y creativa</v>
          </cell>
          <cell r="B33">
            <v>12</v>
          </cell>
          <cell r="C33" t="str">
            <v>PPMyEG</v>
          </cell>
          <cell r="D33" t="str">
            <v xml:space="preserve">FUGA
</v>
          </cell>
          <cell r="E33">
            <v>1</v>
          </cell>
          <cell r="F33"/>
          <cell r="G33"/>
          <cell r="H33"/>
          <cell r="I33">
            <v>2</v>
          </cell>
          <cell r="J33">
            <v>2</v>
          </cell>
          <cell r="K33">
            <v>2</v>
          </cell>
          <cell r="L33">
            <v>1</v>
          </cell>
          <cell r="M33"/>
        </row>
        <row r="34">
          <cell r="A34" t="str">
            <v xml:space="preserve">8.1.12 Beca de visibilización de los saberes y prácticas de mujeres portadoras del Patrimonio Cultural Inmaterial </v>
          </cell>
          <cell r="B34">
            <v>13</v>
          </cell>
          <cell r="C34" t="str">
            <v>PPMyEG</v>
          </cell>
          <cell r="D34" t="str">
            <v xml:space="preserve">IDPC
</v>
          </cell>
          <cell r="E34">
            <v>1</v>
          </cell>
          <cell r="F34"/>
          <cell r="G34"/>
          <cell r="H34"/>
          <cell r="I34">
            <v>1</v>
          </cell>
          <cell r="J34">
            <v>1</v>
          </cell>
          <cell r="K34">
            <v>1</v>
          </cell>
          <cell r="L34">
            <v>1</v>
          </cell>
          <cell r="M34"/>
        </row>
        <row r="35">
          <cell r="A35" t="str">
            <v>8.1.13 Iniciativas de memoria y patrimonio con enfoque de mujer y  género apoyadas en el marco de la estrategia de territorialización del Museo de Bogotá</v>
          </cell>
          <cell r="B35">
            <v>14</v>
          </cell>
          <cell r="C35" t="str">
            <v>PPMyEG</v>
          </cell>
          <cell r="D35" t="str">
            <v xml:space="preserve">IDPC
</v>
          </cell>
          <cell r="E35">
            <v>1</v>
          </cell>
          <cell r="F35"/>
          <cell r="G35"/>
          <cell r="H35"/>
          <cell r="I35">
            <v>1</v>
          </cell>
          <cell r="J35">
            <v>1</v>
          </cell>
          <cell r="K35">
            <v>1</v>
          </cell>
          <cell r="L35">
            <v>1</v>
          </cell>
          <cell r="M35"/>
        </row>
        <row r="36">
          <cell r="A36" t="str">
            <v>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v>
          </cell>
          <cell r="B36">
            <v>15</v>
          </cell>
          <cell r="C36" t="str">
            <v>PPMyEG</v>
          </cell>
          <cell r="D36" t="str">
            <v xml:space="preserve">IDRD
</v>
          </cell>
          <cell r="E36">
            <v>304</v>
          </cell>
          <cell r="F36">
            <v>7160</v>
          </cell>
          <cell r="G36">
            <v>843</v>
          </cell>
          <cell r="H36">
            <v>12287</v>
          </cell>
          <cell r="I36">
            <v>10052</v>
          </cell>
          <cell r="J36">
            <v>30342</v>
          </cell>
          <cell r="K36">
            <v>99.809210530000001</v>
          </cell>
          <cell r="L36">
            <v>1</v>
          </cell>
          <cell r="M36"/>
        </row>
        <row r="37">
          <cell r="A37" t="str">
            <v>8.1.15 Fortalecimiento a los grupos y colectivos de mujeres a través de la participación en las jornadas de capacitación de formación deportiva, que incorpore los enfoques de género, derechos de las mujeres y nuevas masculinidades.</v>
          </cell>
          <cell r="B37">
            <v>16</v>
          </cell>
          <cell r="C37" t="str">
            <v>PPMyEG</v>
          </cell>
          <cell r="D37" t="str">
            <v xml:space="preserve">IDRD
</v>
          </cell>
          <cell r="E37">
            <v>5</v>
          </cell>
          <cell r="F37">
            <v>2</v>
          </cell>
          <cell r="G37">
            <v>1</v>
          </cell>
          <cell r="H37"/>
          <cell r="I37">
            <v>2</v>
          </cell>
          <cell r="J37">
            <v>5</v>
          </cell>
          <cell r="K37">
            <v>1</v>
          </cell>
          <cell r="L37">
            <v>1</v>
          </cell>
          <cell r="M37"/>
        </row>
        <row r="38">
          <cell r="A38" t="str">
            <v>8.1.16 Participación de mujeres en el registro de Bogotá en las etapas de tecnificación y rendimiento del sector deportivo convencional y paralímpico.</v>
          </cell>
          <cell r="B38">
            <v>17</v>
          </cell>
          <cell r="C38" t="str">
            <v>PPMyEG</v>
          </cell>
          <cell r="D38" t="str">
            <v xml:space="preserve">IDRD
</v>
          </cell>
          <cell r="E38">
            <v>777</v>
          </cell>
          <cell r="F38">
            <v>0</v>
          </cell>
          <cell r="G38">
            <v>2481</v>
          </cell>
          <cell r="H38"/>
          <cell r="I38">
            <v>3317</v>
          </cell>
          <cell r="J38">
            <v>5798</v>
          </cell>
          <cell r="K38">
            <v>7.462033462</v>
          </cell>
          <cell r="L38">
            <v>1</v>
          </cell>
          <cell r="M38"/>
        </row>
        <row r="39">
          <cell r="A39" t="str">
            <v>10.1.1 Estrategia de cultura ciudadana para la prevención de violencia de género, la promoción de masculinidades cuidadoras y eliminación del machismo.</v>
          </cell>
          <cell r="B39">
            <v>18</v>
          </cell>
          <cell r="C39" t="str">
            <v>PPMyEG</v>
          </cell>
          <cell r="D39" t="str">
            <v xml:space="preserve">SCRD
</v>
          </cell>
          <cell r="E39">
            <v>1</v>
          </cell>
          <cell r="F39"/>
          <cell r="G39"/>
          <cell r="H39"/>
          <cell r="I39">
            <v>1</v>
          </cell>
          <cell r="J39">
            <v>1</v>
          </cell>
          <cell r="K39">
            <v>1</v>
          </cell>
          <cell r="L39">
            <v>1</v>
          </cell>
          <cell r="M39"/>
        </row>
        <row r="40">
          <cell r="A40" t="str">
            <v xml:space="preserve">10.1.1 Protocolo para estrategias de transformación cultural dirigidas a promover cambios voluntarios para una ciudad incluyente, equitativa y libre de machismo y de violencias de género. </v>
          </cell>
          <cell r="B40">
            <v>19</v>
          </cell>
          <cell r="C40" t="str">
            <v>PPMyEG</v>
          </cell>
          <cell r="D40" t="str">
            <v xml:space="preserve">SCRD
</v>
          </cell>
          <cell r="E40"/>
          <cell r="F40"/>
          <cell r="G40"/>
          <cell r="H40"/>
          <cell r="I40"/>
          <cell r="J40"/>
          <cell r="K40"/>
          <cell r="L40"/>
          <cell r="M40" t="str">
            <v>Producto culminado en 2023</v>
          </cell>
        </row>
        <row r="41">
          <cell r="A41" t="str">
            <v>11.1.1 Actividades y/o espacios de participación colaborativa para la generación, y apropiación de hábitos de cuidado y protección de la mujer en espacio público en el centro de la ciudad.</v>
          </cell>
          <cell r="B41">
            <v>20</v>
          </cell>
          <cell r="C41" t="str">
            <v>PPMyEG</v>
          </cell>
          <cell r="D41" t="str">
            <v xml:space="preserve">FUGA
</v>
          </cell>
          <cell r="E41">
            <v>1</v>
          </cell>
          <cell r="F41"/>
          <cell r="G41"/>
          <cell r="H41"/>
          <cell r="I41">
            <v>2</v>
          </cell>
          <cell r="J41">
            <v>2</v>
          </cell>
          <cell r="K41">
            <v>2</v>
          </cell>
          <cell r="L41">
            <v>1</v>
          </cell>
          <cell r="M41"/>
        </row>
        <row r="42">
          <cell r="A42" t="str">
            <v>PIAA NARP</v>
          </cell>
          <cell r="B42">
            <v>42</v>
          </cell>
          <cell r="C42"/>
          <cell r="D42"/>
          <cell r="E42">
            <v>37</v>
          </cell>
          <cell r="F42"/>
          <cell r="G42"/>
          <cell r="H42"/>
          <cell r="I42"/>
          <cell r="J42"/>
          <cell r="K42"/>
          <cell r="L42">
            <v>0.47827380949999998</v>
          </cell>
          <cell r="M42"/>
        </row>
        <row r="43">
          <cell r="A43" t="str">
            <v>2.5.24 Desarrollar estrategias de comunicación que visibilicen la cultura Afro, sus prácticas ancestrales, sus territorios y que permitan el fortalecimiento de las organizaciones, agrupaciones y personas Negras Afrocolombianas que pertenezcan al sector cultural y artístico.</v>
          </cell>
          <cell r="B43">
            <v>1</v>
          </cell>
          <cell r="C43" t="str">
            <v>Negro Afrocolombiana</v>
          </cell>
          <cell r="D43" t="str">
            <v>CANAL</v>
          </cell>
          <cell r="E43">
            <v>1</v>
          </cell>
          <cell r="F43"/>
          <cell r="G43">
            <v>1</v>
          </cell>
          <cell r="H43"/>
          <cell r="I43"/>
          <cell r="J43">
            <v>1</v>
          </cell>
          <cell r="K43">
            <v>1</v>
          </cell>
          <cell r="L43">
            <v>1</v>
          </cell>
          <cell r="M43"/>
        </row>
        <row r="44">
          <cell r="A44" t="str">
            <v>2.4.24 Desarrollar cuatro (4) conversatorios o espacios de diálogo intercultural durante el cuatrienio donde artistas, intelectuales y sabedores de las comunidades negras afrocolombianas presenten su punto de vista en torno a los prejuicios raciales, racismos, barreras y actitudes que prevalecen en la vida cotidiana en la ciudad y que evitan que se fomente la integración y convivencia entre culturas.</v>
          </cell>
          <cell r="B44">
            <v>2</v>
          </cell>
          <cell r="C44" t="str">
            <v>Negro Afrocolombiana</v>
          </cell>
          <cell r="D44" t="str">
            <v>FUGA</v>
          </cell>
          <cell r="E44">
            <v>1</v>
          </cell>
          <cell r="F44"/>
          <cell r="G44">
            <v>1</v>
          </cell>
          <cell r="H44"/>
          <cell r="I44"/>
          <cell r="J44">
            <v>1</v>
          </cell>
          <cell r="K44">
            <v>1</v>
          </cell>
          <cell r="L44">
            <v>1</v>
          </cell>
          <cell r="M44"/>
        </row>
        <row r="45">
          <cell r="A45" t="str">
            <v>1.7.24 Abrir cupos en procesos de formación para el emprendimiento en la economía cultural y creativa en una línea de orden étnico con el propósito de mejorar habilidades blandas y sofisticación de productos. Este proceso de formación incluirá un modelo de formación específica que tenga en cuenta las necesidades de las Comunidades Negras Afrocolombianas</v>
          </cell>
          <cell r="B45">
            <v>3</v>
          </cell>
          <cell r="C45" t="str">
            <v>Negro Afrocolombiana</v>
          </cell>
          <cell r="D45" t="str">
            <v>FUGA</v>
          </cell>
          <cell r="E45">
            <v>5</v>
          </cell>
          <cell r="F45"/>
          <cell r="G45">
            <v>5</v>
          </cell>
          <cell r="H45"/>
          <cell r="I45"/>
          <cell r="J45">
            <v>5</v>
          </cell>
          <cell r="K45">
            <v>1</v>
          </cell>
          <cell r="L45">
            <v>1</v>
          </cell>
          <cell r="M45"/>
        </row>
        <row r="46">
          <cell r="A46" t="str">
            <v>2.7.24 Garantizar la inclusión de un espacio en la plataforma tecnológica de la FUGA que facilite la circulación y consumo de los bienes, contenidos y servicios ofertados por los actores culturales y creativos del centro. Se incluirá un espacio especifico destinado a la oferta de los bienes, servicios y manifestaciones de Comunidades Negras Afrocolombianas enlazado con las plataformas propias de las organizaciones y agentes culturales y artísticos de esta comunidad que desarrollan su actividad en el centro.</v>
          </cell>
          <cell r="B46">
            <v>4</v>
          </cell>
          <cell r="C46" t="str">
            <v>Negro Afrocolombiana</v>
          </cell>
          <cell r="D46" t="str">
            <v>FUGA</v>
          </cell>
          <cell r="E46">
            <v>1</v>
          </cell>
          <cell r="F46"/>
          <cell r="G46">
            <v>1</v>
          </cell>
          <cell r="H46"/>
          <cell r="I46"/>
          <cell r="J46">
            <v>1</v>
          </cell>
          <cell r="K46">
            <v>1</v>
          </cell>
          <cell r="L46">
            <v>1</v>
          </cell>
          <cell r="M46"/>
        </row>
        <row r="47">
          <cell r="A47" t="str">
            <v>2.10.24 En el marco de la programación artística y cultural realizada en cada vigencia por la Fundación Gilberto Alzate Avendaño, se realizarán programas artísticos y culturales enfocados a la comunidad negra afrocolombiana del centro. Este apoyo en particular se concentra en poner a disposición de la comunidad los espacios artísticos de la FUGA y su capacidad logística y de producción.</v>
          </cell>
          <cell r="B47">
            <v>5</v>
          </cell>
          <cell r="C47" t="str">
            <v>Negro Afrocolombiana</v>
          </cell>
          <cell r="D47" t="str">
            <v>FUGA</v>
          </cell>
          <cell r="E47">
            <v>1</v>
          </cell>
          <cell r="F47"/>
          <cell r="G47">
            <v>1</v>
          </cell>
          <cell r="H47"/>
          <cell r="I47"/>
          <cell r="J47">
            <v>1</v>
          </cell>
          <cell r="K47">
            <v>1</v>
          </cell>
          <cell r="L47">
            <v>1</v>
          </cell>
          <cell r="M47"/>
        </row>
        <row r="48">
          <cell r="A48" t="str">
            <v>2.2.24 Desarrollar 2 becas por año en cada convocatoria anual para un total de 8 becas en el cuatrienio dentro del Programa Distrital de Estímulos - IDARTES con enfoque diferencial étnico para comunidades negras afrocolombianas, a través de la cual se seleccionen las iniciativas - acciones afirmativas que desde el arte visibilizan la riqueza de las prácticas artísticas de esta comunidad desde las distintas áreas y dimensiones artísticas.</v>
          </cell>
          <cell r="B48">
            <v>6</v>
          </cell>
          <cell r="C48" t="str">
            <v>Negro Afrocolombiana</v>
          </cell>
          <cell r="D48" t="str">
            <v>Idartes</v>
          </cell>
          <cell r="E48">
            <v>2</v>
          </cell>
          <cell r="F48"/>
          <cell r="G48">
            <v>0.8</v>
          </cell>
          <cell r="H48"/>
          <cell r="I48"/>
          <cell r="J48">
            <v>0.8</v>
          </cell>
          <cell r="K48">
            <v>0.4</v>
          </cell>
          <cell r="L48">
            <v>0.4</v>
          </cell>
          <cell r="M48"/>
        </row>
        <row r="49">
          <cell r="A49" t="str">
            <v>2.8.24 Realizar 8 veces (1 por semestre) el préstamo del Escenario Móvil y 8 veces (2 al año) del Teatro Jorge Eliecer Gaitán a los artistas de las comunidades negras afrocolombianas, incluyendo el equipo técnico encargado de su manejo, siempre y cuando se realice la solicitud con tiempo suficiente (mínimo 6 meses antes de realizar el evento) y se encuentre disponible el escenario en las fechas y horarios requeridos. NOTA: Se propone de manera alternativa el acceso a canales virtuales y digitales con los que cuenta el Instituto. Estos valores son en especie de acuerdo con los valores de la resolución de uso de los equipamientos. Se ofrece también la posibilidad de solicitar Teatro al Aire Libre La Media Torta, Teatro El Parque, Sala Gaitán, Espacios alternos del Planetario Distrital y Teatro El Ensueño, a las comunidades negras afrocolombianas de acuerdo a disponibilidad y en concertación con la subcomisión de cultura de la Consultiva Distrital de comunidades negras afrocolombiana</v>
          </cell>
          <cell r="B49">
            <v>7</v>
          </cell>
          <cell r="C49" t="str">
            <v>Negro Afrocolombiana</v>
          </cell>
          <cell r="D49" t="str">
            <v>Idartes</v>
          </cell>
          <cell r="E49">
            <v>4</v>
          </cell>
          <cell r="F49"/>
          <cell r="G49">
            <v>0.6</v>
          </cell>
          <cell r="H49"/>
          <cell r="I49"/>
          <cell r="J49">
            <v>0.6</v>
          </cell>
          <cell r="K49">
            <v>0.15</v>
          </cell>
          <cell r="L49">
            <v>0.15</v>
          </cell>
          <cell r="M49"/>
        </row>
        <row r="50">
          <cell r="A50" t="str">
            <v>2.14 Desarrollar 8 laboratorios de formación en diferentes áreas artísticas con enfoque diferencial étnico negro afrocolombiano, implementados a través de la línea Converge del Programa CREA durante el cuatrienio.</v>
          </cell>
          <cell r="B50">
            <v>8</v>
          </cell>
          <cell r="C50" t="str">
            <v>Negro Afrocolombiana</v>
          </cell>
          <cell r="D50" t="str">
            <v>Idartes</v>
          </cell>
          <cell r="E50">
            <v>2</v>
          </cell>
          <cell r="F50"/>
          <cell r="G50">
            <v>0.5</v>
          </cell>
          <cell r="H50"/>
          <cell r="I50"/>
          <cell r="J50">
            <v>0.5</v>
          </cell>
          <cell r="K50">
            <v>0.25</v>
          </cell>
          <cell r="L50">
            <v>0.25</v>
          </cell>
          <cell r="M50"/>
        </row>
        <row r="51">
          <cell r="A51" t="str">
            <v>4.2.24 Inclusión de niños y niñas pertenecientes a las comunidades negras afrocolombianas que residen en el Distrito Capital, a las experiencias artísticas que desarrolla el programa NIDOS del IDARTES</v>
          </cell>
          <cell r="B51">
            <v>9</v>
          </cell>
          <cell r="C51" t="str">
            <v>Negro Afrocolombiana</v>
          </cell>
          <cell r="D51" t="str">
            <v>Idartes</v>
          </cell>
          <cell r="E51">
            <v>2</v>
          </cell>
          <cell r="F51"/>
          <cell r="G51">
            <v>0.5</v>
          </cell>
          <cell r="H51"/>
          <cell r="I51"/>
          <cell r="J51">
            <v>0.5</v>
          </cell>
          <cell r="K51">
            <v>0.25</v>
          </cell>
          <cell r="L51">
            <v>0.25</v>
          </cell>
          <cell r="M51"/>
        </row>
        <row r="52">
          <cell r="A52" t="str">
            <v>4.3.24 Generar una oferta artística a través de Programación Convergente, en la que puedan participar los artistas pertenecientes a la población Negra Afrodescendiente que permita enriquecer los espacios de programación con enfoque diferencial étnico (afro) en escenarios y espacios a nivel local y distrital.</v>
          </cell>
          <cell r="B52">
            <v>10</v>
          </cell>
          <cell r="C52" t="str">
            <v>Negro Afrocolombiana</v>
          </cell>
          <cell r="D52" t="str">
            <v>Idartes</v>
          </cell>
          <cell r="E52">
            <v>8</v>
          </cell>
          <cell r="F52"/>
          <cell r="G52">
            <v>1.8</v>
          </cell>
          <cell r="H52"/>
          <cell r="I52"/>
          <cell r="J52">
            <v>1.8</v>
          </cell>
          <cell r="K52">
            <v>0.22500000000000001</v>
          </cell>
          <cell r="L52">
            <v>0.22500000000000001</v>
          </cell>
          <cell r="M52"/>
        </row>
        <row r="53">
          <cell r="A53" t="str">
            <v>2.3.24 Desarrollar cuatro (4) conversatorios o espacios de diálogo intercultural durante el cuatrienio donde artistas, intelectuales y sabedores de las comunidades Negras Afrocolombianas presenten su punto de vista en torno a los prejuicios raciales, racismos, barreras y actitudes que prevalecen en la vida cotidiana en la ciudad y que evitan que se fomente la integración y convivencia entre culturas.</v>
          </cell>
          <cell r="B53">
            <v>11</v>
          </cell>
          <cell r="C53" t="str">
            <v>Negro Afrocolombiana</v>
          </cell>
          <cell r="D53" t="str">
            <v>Idartes</v>
          </cell>
          <cell r="E53">
            <v>1</v>
          </cell>
          <cell r="F53"/>
          <cell r="G53">
            <v>0.25</v>
          </cell>
          <cell r="H53"/>
          <cell r="I53"/>
          <cell r="J53">
            <v>0.25</v>
          </cell>
          <cell r="K53">
            <v>0.25</v>
          </cell>
          <cell r="L53">
            <v>0.25</v>
          </cell>
          <cell r="M53"/>
        </row>
        <row r="54">
          <cell r="A54" t="str">
            <v>2.6.24 Establecer estímulos para el pueblo Afro en el marco de la beca de grupos étnicos</v>
          </cell>
          <cell r="B54">
            <v>12</v>
          </cell>
          <cell r="C54" t="str">
            <v>Negro Afrocolombiana</v>
          </cell>
          <cell r="D54" t="str">
            <v>IDPC</v>
          </cell>
          <cell r="E54">
            <v>2</v>
          </cell>
          <cell r="F54"/>
          <cell r="G54">
            <v>1</v>
          </cell>
          <cell r="H54"/>
          <cell r="I54"/>
          <cell r="J54">
            <v>1</v>
          </cell>
          <cell r="K54">
            <v>0.5</v>
          </cell>
          <cell r="L54">
            <v>0.5</v>
          </cell>
          <cell r="M54"/>
        </row>
        <row r="55">
          <cell r="A55" t="str">
            <v>2.13 30 cupos en el diplomado virtual de "formación en patrimonio" para la vida para el pueblo afro</v>
          </cell>
          <cell r="B55">
            <v>13</v>
          </cell>
          <cell r="C55" t="str">
            <v>Negro Afrocolombiana</v>
          </cell>
          <cell r="D55" t="str">
            <v>IDPC</v>
          </cell>
          <cell r="E55"/>
          <cell r="F55"/>
          <cell r="G55"/>
          <cell r="H55"/>
          <cell r="I55"/>
          <cell r="J55"/>
          <cell r="K55"/>
          <cell r="L55"/>
          <cell r="M55" t="str">
            <v>Sin meta 2024</v>
          </cell>
        </row>
        <row r="56">
          <cell r="A56" t="str">
            <v>3.1.24 Una exposición temporal en el Museo de Bogotá que integre dimensiones patrimoniales y de memoria histórica, ancestral y cultural en la ciudad, donde converja la memoria étnica-racial de la comunidad negra y afrocolombiana.</v>
          </cell>
          <cell r="B56">
            <v>14</v>
          </cell>
          <cell r="C56" t="str">
            <v>Negro Afrocolombiana</v>
          </cell>
          <cell r="D56" t="str">
            <v>IDPC</v>
          </cell>
          <cell r="E56"/>
          <cell r="F56"/>
          <cell r="G56"/>
          <cell r="H56"/>
          <cell r="I56"/>
          <cell r="J56"/>
          <cell r="K56"/>
          <cell r="L56"/>
          <cell r="M56" t="str">
            <v>Sin meta 2024</v>
          </cell>
        </row>
        <row r="57">
          <cell r="A57" t="str">
            <v>2.15 Un recorrido participativo construido con la comunidad sobre patrimonio material e inmaterial de comunidades negras y afrocolombianas ubicadas en Bogotá</v>
          </cell>
          <cell r="B57">
            <v>15</v>
          </cell>
          <cell r="C57" t="str">
            <v>Negro Afrocolombiana</v>
          </cell>
          <cell r="D57" t="str">
            <v>IDPC</v>
          </cell>
          <cell r="E57">
            <v>1</v>
          </cell>
          <cell r="F57"/>
          <cell r="G57">
            <v>0</v>
          </cell>
          <cell r="H57"/>
          <cell r="I57"/>
          <cell r="J57">
            <v>0</v>
          </cell>
          <cell r="K57">
            <v>0</v>
          </cell>
          <cell r="L57">
            <v>0</v>
          </cell>
          <cell r="M57"/>
        </row>
        <row r="58">
          <cell r="A58" t="str">
            <v>2.16 Identificar las manifestaciones de PCI de las comunidades negras y afrocolombianas a través del levantamiento de mapas y fichas de registros de PCI de la comunidad afro, en perspectiva de pervivencia cultural.</v>
          </cell>
          <cell r="B58">
            <v>16</v>
          </cell>
          <cell r="C58" t="str">
            <v>Negro Afrocolombiana</v>
          </cell>
          <cell r="D58" t="str">
            <v>IDPC</v>
          </cell>
          <cell r="E58">
            <v>1</v>
          </cell>
          <cell r="F58"/>
          <cell r="G58">
            <v>0</v>
          </cell>
          <cell r="H58"/>
          <cell r="I58"/>
          <cell r="J58">
            <v>0</v>
          </cell>
          <cell r="K58">
            <v>0</v>
          </cell>
          <cell r="L58">
            <v>0</v>
          </cell>
          <cell r="M58"/>
        </row>
        <row r="59">
          <cell r="A59" t="str">
            <v>2.9.24 Garantizar el préstamo de escenarios deportivos y recreo deportivos del Sistema Distrital de Parques en las 19 localidades según equipamiento existente en cada una de ellas para las comunidades negras afrocolombianas</v>
          </cell>
          <cell r="B59">
            <v>17</v>
          </cell>
          <cell r="C59" t="str">
            <v>Negro Afrocolombiana</v>
          </cell>
          <cell r="D59" t="str">
            <v>IDRD</v>
          </cell>
          <cell r="E59">
            <v>1</v>
          </cell>
          <cell r="F59"/>
          <cell r="G59">
            <v>0</v>
          </cell>
          <cell r="H59"/>
          <cell r="I59"/>
          <cell r="J59">
            <v>0</v>
          </cell>
          <cell r="K59">
            <v>0</v>
          </cell>
          <cell r="L59">
            <v>0</v>
          </cell>
          <cell r="M59"/>
        </row>
        <row r="60">
          <cell r="A60" t="str">
            <v>2.11.24 Garantizar una escuela de formación deportiva para los niños, niñas, adolescentes y jóvenes de las comunidades negras afrocolombianas del Distrito Capital, que permita desde su cosmovisión cultural y pedagogías propias, el empoderamiento de esta comunidad para la construcción de ciudad</v>
          </cell>
          <cell r="B60">
            <v>18</v>
          </cell>
          <cell r="C60" t="str">
            <v>Negro Afrocolombiana</v>
          </cell>
          <cell r="D60" t="str">
            <v>IDRD</v>
          </cell>
          <cell r="E60">
            <v>1</v>
          </cell>
          <cell r="F60">
            <v>1</v>
          </cell>
          <cell r="G60"/>
          <cell r="H60"/>
          <cell r="I60"/>
          <cell r="J60">
            <v>1</v>
          </cell>
          <cell r="K60">
            <v>1</v>
          </cell>
          <cell r="L60">
            <v>1</v>
          </cell>
          <cell r="M60"/>
        </row>
        <row r="61">
          <cell r="A61" t="str">
            <v>2.17 Disponer de 80 cupos en procesos de formación deportiva para niños, niñas y adolescentes</v>
          </cell>
          <cell r="B61">
            <v>19</v>
          </cell>
          <cell r="C61" t="str">
            <v>Negro Afrocolombiana</v>
          </cell>
          <cell r="D61" t="str">
            <v>IDRD</v>
          </cell>
          <cell r="E61">
            <v>20</v>
          </cell>
          <cell r="F61"/>
          <cell r="G61"/>
          <cell r="H61"/>
          <cell r="I61"/>
          <cell r="J61">
            <v>0</v>
          </cell>
          <cell r="K61">
            <v>0</v>
          </cell>
          <cell r="L61">
            <v>0</v>
          </cell>
          <cell r="M61"/>
        </row>
        <row r="62">
          <cell r="A62" t="str">
            <v>2.18 Garantizar el préstamo de escenarios deportivos y recreo deportivos del Sistema Distrital de Parques en las 19 localidades según equipamiento existente en cada una de ellas para las comunidades negras afrocolombianas. Se garantizará el préstamo del escenario deportivo a las comunidades negras afrocolombianas para la ejecución del torneo del Olaya en concertación con la subcomisión de cultura de la Consultiva Distrital de comunidades negras</v>
          </cell>
          <cell r="B62">
            <v>20</v>
          </cell>
          <cell r="C62" t="str">
            <v>Negro Afrocolombiana</v>
          </cell>
          <cell r="D62" t="str">
            <v>IDRD</v>
          </cell>
          <cell r="E62">
            <v>100</v>
          </cell>
          <cell r="F62"/>
          <cell r="G62"/>
          <cell r="H62"/>
          <cell r="I62"/>
          <cell r="J62">
            <v>0</v>
          </cell>
          <cell r="K62">
            <v>0</v>
          </cell>
          <cell r="L62">
            <v>0</v>
          </cell>
          <cell r="M62"/>
        </row>
        <row r="63">
          <cell r="A63" t="str">
            <v>2.1.24 La Orquesta Filarmónica de Bogotá, se vinculará a la conmemoración del día de la Afrocolombianidad, con un concierto cuyos arreglos y dirección se concertarán con compositores de las comunidades negras afrocolombianas, los cuales, incluirán temas del repertorio de la población que serán interpretados por una de las agrupaciones de la OFB conjuntamente con una agrupación representativa de las comunidades negras afrocolombianas de reconocida trayectoria.</v>
          </cell>
          <cell r="B63">
            <v>21</v>
          </cell>
          <cell r="C63" t="str">
            <v>Negro Afrocolombiana</v>
          </cell>
          <cell r="D63" t="str">
            <v>OFB</v>
          </cell>
          <cell r="E63">
            <v>1</v>
          </cell>
          <cell r="F63"/>
          <cell r="G63"/>
          <cell r="H63"/>
          <cell r="I63"/>
          <cell r="J63">
            <v>0</v>
          </cell>
          <cell r="K63">
            <v>0</v>
          </cell>
          <cell r="L63">
            <v>0</v>
          </cell>
          <cell r="M63"/>
        </row>
        <row r="64">
          <cell r="A64" t="str">
            <v>4.4.24 Garantizar la participación y el ingreso prioritario de niñas, niños, adolescentes y jóvenes de las comunidades negras afrocolombianas a los procesos de formación impartidos por la OFB en los Centros Filarmónicos Escolares y Locales, posibilitando el empoderamiento del enfoque diferencial étnico de las comunidades negras afrocolombianas desde la pluralidad y calidad</v>
          </cell>
          <cell r="B64">
            <v>22</v>
          </cell>
          <cell r="C64" t="str">
            <v>Negro Afrocolombiana</v>
          </cell>
          <cell r="D64" t="str">
            <v>OFB</v>
          </cell>
          <cell r="E64">
            <v>25</v>
          </cell>
          <cell r="F64">
            <v>28</v>
          </cell>
          <cell r="G64">
            <v>96</v>
          </cell>
          <cell r="H64"/>
          <cell r="I64"/>
          <cell r="J64">
            <v>124</v>
          </cell>
          <cell r="K64">
            <v>4.96</v>
          </cell>
          <cell r="L64">
            <v>1</v>
          </cell>
          <cell r="M64"/>
        </row>
        <row r="65">
          <cell r="A65" t="str">
            <v>8.6.24 Realización de convocatorias dirigidas a las comunidades Negras Afrocolombianas en las distintas localidades del Distrito Capital, en el marco del enfoque diferencial de mujer y género.</v>
          </cell>
          <cell r="B65">
            <v>23</v>
          </cell>
          <cell r="C65" t="str">
            <v>Negro Afrocolombiana</v>
          </cell>
          <cell r="D65" t="str">
            <v>SCRD</v>
          </cell>
          <cell r="E65">
            <v>1</v>
          </cell>
          <cell r="F65"/>
          <cell r="G65">
            <v>0.25</v>
          </cell>
          <cell r="H65"/>
          <cell r="I65"/>
          <cell r="J65">
            <v>0.25</v>
          </cell>
          <cell r="K65">
            <v>0.25</v>
          </cell>
          <cell r="L65">
            <v>0.25</v>
          </cell>
          <cell r="M65"/>
        </row>
        <row r="66">
          <cell r="A66" t="str">
            <v>5.1.24 Garantizar la participación y el reconocimiento en la formulación de la Política Pública Distrital de lectura, escritura y bibliotecas y espacios étnicos culturales de circulación del libro.</v>
          </cell>
          <cell r="B66">
            <v>24</v>
          </cell>
          <cell r="C66" t="str">
            <v>Negro Afrocolombiana</v>
          </cell>
          <cell r="D66" t="str">
            <v>SCRD</v>
          </cell>
          <cell r="E66"/>
          <cell r="F66"/>
          <cell r="G66"/>
          <cell r="H66"/>
          <cell r="I66"/>
          <cell r="J66"/>
          <cell r="K66"/>
          <cell r="L66"/>
          <cell r="M66" t="str">
            <v>Sin meta 2024</v>
          </cell>
        </row>
        <row r="67">
          <cell r="A67" t="str">
            <v>5.2.24 Promover e implementar un (1) evento anual de valoración social del libro, la lectura y la escritura, enalteciendo la cultura de la comunidad negra afrocolombiana en el marco de la semana de la Afrocolombianidad.</v>
          </cell>
          <cell r="B67">
            <v>25</v>
          </cell>
          <cell r="C67" t="str">
            <v>Negro Afrocolombiana</v>
          </cell>
          <cell r="D67" t="str">
            <v>SCRD</v>
          </cell>
          <cell r="E67">
            <v>1</v>
          </cell>
          <cell r="F67"/>
          <cell r="G67">
            <v>1</v>
          </cell>
          <cell r="H67"/>
          <cell r="I67"/>
          <cell r="J67">
            <v>1</v>
          </cell>
          <cell r="K67">
            <v>1</v>
          </cell>
          <cell r="L67">
            <v>1</v>
          </cell>
          <cell r="M67"/>
        </row>
        <row r="68">
          <cell r="A68" t="str">
            <v>2.19 Propiciar un encuentro con la subcomisión de cultura de la consultiva distrital con el fin de revisar el proceso de participación relacionado con el decreto 480/18.</v>
          </cell>
          <cell r="B68">
            <v>26</v>
          </cell>
          <cell r="C68" t="str">
            <v>Negro Afrocolombiana</v>
          </cell>
          <cell r="D68" t="str">
            <v>SCRD</v>
          </cell>
          <cell r="E68"/>
          <cell r="F68"/>
          <cell r="G68"/>
          <cell r="H68"/>
          <cell r="I68"/>
          <cell r="J68"/>
          <cell r="K68"/>
          <cell r="L68"/>
          <cell r="M68" t="str">
            <v>Sin meta 2024</v>
          </cell>
        </row>
        <row r="69">
          <cell r="A69" t="str">
            <v>2.16 Desarrollar estrategias de comunicación que garanticen la visualización de los contenidos con componente palenquero para la concreción y cubrimiento de todas las actividades recreo deportivas y culturales de la comunidad palenquera durante el cuatrienio. (Se realiza observación de la modificación de las acciones).</v>
          </cell>
          <cell r="B69">
            <v>27</v>
          </cell>
          <cell r="C69" t="str">
            <v>Palenquera</v>
          </cell>
          <cell r="D69" t="str">
            <v>CANAL CAPITAL</v>
          </cell>
          <cell r="E69">
            <v>1</v>
          </cell>
          <cell r="F69">
            <v>1</v>
          </cell>
          <cell r="G69"/>
          <cell r="H69"/>
          <cell r="I69"/>
          <cell r="J69">
            <v>1</v>
          </cell>
          <cell r="K69">
            <v>1</v>
          </cell>
          <cell r="L69">
            <v>1</v>
          </cell>
          <cell r="M69"/>
        </row>
        <row r="70">
          <cell r="A70" t="str">
            <v>2.7.24 En el marco de la programación artística y cultural realizada en cada vigencia por la Fundación Gilberto Álzate Avendaño, se realizarán programas artísticos y culturales enfocados a grupos étnicos del centro. Este apoyo en particular se concentra en poner a disposición de la comunidad los espacios artísticos de la FUGA y su capacidad logística y de producción.</v>
          </cell>
          <cell r="B70">
            <v>28</v>
          </cell>
          <cell r="C70" t="str">
            <v>Palenquera</v>
          </cell>
          <cell r="D70" t="str">
            <v>FUGA</v>
          </cell>
          <cell r="E70">
            <v>1</v>
          </cell>
          <cell r="F70"/>
          <cell r="G70"/>
          <cell r="H70"/>
          <cell r="I70"/>
          <cell r="J70">
            <v>0</v>
          </cell>
          <cell r="K70">
            <v>0</v>
          </cell>
          <cell r="L70">
            <v>0</v>
          </cell>
          <cell r="M70"/>
        </row>
        <row r="71">
          <cell r="A71" t="str">
            <v>2.8.24 Durante cada vigencia, y en el marco del Portafolio Distrital de Estímulos, la Fundación Gilberto Álzate Avendaño FUGA lanzará una convocatoria específica con enfoque poblacional para fomentar las expresiones artísticas y culturales de los grupos étnicos, con una línea por cada grupo étnico</v>
          </cell>
          <cell r="B71">
            <v>29</v>
          </cell>
          <cell r="C71" t="str">
            <v>Palenquera</v>
          </cell>
          <cell r="D71" t="str">
            <v>FUGA</v>
          </cell>
          <cell r="E71">
            <v>1</v>
          </cell>
          <cell r="F71"/>
          <cell r="G71"/>
          <cell r="H71"/>
          <cell r="I71"/>
          <cell r="J71">
            <v>0</v>
          </cell>
          <cell r="K71">
            <v>0</v>
          </cell>
          <cell r="L71">
            <v>0</v>
          </cell>
          <cell r="M71"/>
        </row>
        <row r="72">
          <cell r="A72" t="str">
            <v>2.9.24 La comunidad Palenquera podrá participar en el proceso de construcción colectiva del proyecto Bronx Distrito Creativo, donde eventualmente pueden tener cabida expresiones de su cultura que se materialicen en la economía cultural y creativa, tales como la artesanía, las artes y los oficios</v>
          </cell>
          <cell r="B72">
            <v>30</v>
          </cell>
          <cell r="C72" t="str">
            <v>Palenquera</v>
          </cell>
          <cell r="D72" t="str">
            <v>FUGA</v>
          </cell>
          <cell r="E72">
            <v>1</v>
          </cell>
          <cell r="F72"/>
          <cell r="G72"/>
          <cell r="H72"/>
          <cell r="I72"/>
          <cell r="J72">
            <v>0</v>
          </cell>
          <cell r="K72">
            <v>0</v>
          </cell>
          <cell r="L72">
            <v>0</v>
          </cell>
          <cell r="M72"/>
        </row>
        <row r="73">
          <cell r="A73" t="str">
            <v>2.10.24 Abrir cupos en procesos de formación para el emprendimiento en la economía cultural y creativa en una línea de orden étnico con el propósito de mejorar habilidades blandas y sofisticación de productos</v>
          </cell>
          <cell r="B73">
            <v>31</v>
          </cell>
          <cell r="C73" t="str">
            <v>Palenquera</v>
          </cell>
          <cell r="D73" t="str">
            <v>FUGA</v>
          </cell>
          <cell r="E73">
            <v>5</v>
          </cell>
          <cell r="F73"/>
          <cell r="G73">
            <v>5</v>
          </cell>
          <cell r="H73"/>
          <cell r="I73"/>
          <cell r="J73">
            <v>5</v>
          </cell>
          <cell r="K73">
            <v>1</v>
          </cell>
          <cell r="L73">
            <v>1</v>
          </cell>
          <cell r="M73"/>
        </row>
        <row r="74">
          <cell r="A74" t="str">
            <v>2.11.24 Generar espacios en la plataforma tecnológica de la FUGA que facilite la circulación y consumo de los bienes, contenidos y servicios ofertados por los actores culturales y creativos del centro pertenecientes a los grupos étnicos.</v>
          </cell>
          <cell r="B74">
            <v>32</v>
          </cell>
          <cell r="C74" t="str">
            <v>Palenquera</v>
          </cell>
          <cell r="D74" t="str">
            <v>FUGA</v>
          </cell>
          <cell r="E74">
            <v>1</v>
          </cell>
          <cell r="F74"/>
          <cell r="G74">
            <v>1</v>
          </cell>
          <cell r="H74"/>
          <cell r="I74"/>
          <cell r="J74">
            <v>1</v>
          </cell>
          <cell r="K74">
            <v>1</v>
          </cell>
          <cell r="L74">
            <v>1</v>
          </cell>
          <cell r="M74"/>
        </row>
        <row r="75">
          <cell r="A75" t="str">
            <v>2.1.24 Apoyar anualmente técnica y financieramente una iniciativa o proceso artístico concertado con la comunidad palenquera</v>
          </cell>
          <cell r="B75">
            <v>33</v>
          </cell>
          <cell r="C75" t="str">
            <v>Palenquera</v>
          </cell>
          <cell r="D75" t="str">
            <v>Idartes</v>
          </cell>
          <cell r="E75">
            <v>1</v>
          </cell>
          <cell r="F75">
            <v>0.2</v>
          </cell>
          <cell r="G75">
            <v>0.25</v>
          </cell>
          <cell r="H75"/>
          <cell r="I75"/>
          <cell r="J75">
            <v>0.45</v>
          </cell>
          <cell r="K75">
            <v>0.45</v>
          </cell>
          <cell r="L75">
            <v>0.45</v>
          </cell>
          <cell r="M75"/>
        </row>
        <row r="76">
          <cell r="A76" t="str">
            <v>2.2.24 Implementar y fortalecer proceso de formación en prácticas artísticas integrales en el marco de laboratorio Converge que beneficien a la comunidad palenquera durante el cuatrienio</v>
          </cell>
          <cell r="B76">
            <v>34</v>
          </cell>
          <cell r="C76" t="str">
            <v>Palenquera</v>
          </cell>
          <cell r="D76" t="str">
            <v>Idartes</v>
          </cell>
          <cell r="E76">
            <v>1</v>
          </cell>
          <cell r="F76">
            <v>0.2</v>
          </cell>
          <cell r="G76">
            <v>0.25</v>
          </cell>
          <cell r="H76"/>
          <cell r="I76"/>
          <cell r="J76">
            <v>0.45</v>
          </cell>
          <cell r="K76">
            <v>0.45</v>
          </cell>
          <cell r="L76">
            <v>0.45</v>
          </cell>
          <cell r="M76"/>
        </row>
        <row r="77">
          <cell r="A77" t="str">
            <v>2.6.24 Participar en el desarrollo de la estrategia Bogotá 24 horas (virtual o presencial), donde la comunidad palenquera pueda mostrar su potencial en creación y circulación artística presentando una de sus prácticas artísticas.</v>
          </cell>
          <cell r="B77">
            <v>35</v>
          </cell>
          <cell r="C77" t="str">
            <v>Palenquera</v>
          </cell>
          <cell r="D77" t="str">
            <v>Idartes</v>
          </cell>
          <cell r="E77">
            <v>1</v>
          </cell>
          <cell r="F77">
            <v>0.2</v>
          </cell>
          <cell r="G77">
            <v>0.25</v>
          </cell>
          <cell r="H77"/>
          <cell r="I77"/>
          <cell r="J77">
            <v>0.45</v>
          </cell>
          <cell r="K77">
            <v>0.45</v>
          </cell>
          <cell r="L77">
            <v>0.45</v>
          </cell>
          <cell r="M77"/>
        </row>
        <row r="78">
          <cell r="A78" t="str">
            <v>2.3.24 40 cupos en el diplomado virtual de "formación en patrimonio" para la vida para las comunidad palenquera</v>
          </cell>
          <cell r="B78">
            <v>36</v>
          </cell>
          <cell r="C78" t="str">
            <v>Palenquera</v>
          </cell>
          <cell r="D78" t="str">
            <v>IDPC</v>
          </cell>
          <cell r="E78">
            <v>10</v>
          </cell>
          <cell r="F78">
            <v>2</v>
          </cell>
          <cell r="G78"/>
          <cell r="H78"/>
          <cell r="I78"/>
          <cell r="J78">
            <v>2</v>
          </cell>
          <cell r="K78">
            <v>0.2</v>
          </cell>
          <cell r="L78">
            <v>0.2</v>
          </cell>
          <cell r="M78"/>
        </row>
        <row r="79">
          <cell r="A79" t="str">
            <v>2.4.24 Pervivencia cultural en perspectiva de la identificación de manifestaciones de Patrimonio Cultural Inmaterial</v>
          </cell>
          <cell r="B79">
            <v>37</v>
          </cell>
          <cell r="C79" t="str">
            <v>Palenquera</v>
          </cell>
          <cell r="D79" t="str">
            <v>IDPC</v>
          </cell>
          <cell r="E79"/>
          <cell r="F79"/>
          <cell r="G79"/>
          <cell r="H79"/>
          <cell r="I79"/>
          <cell r="J79"/>
          <cell r="K79"/>
          <cell r="L79"/>
          <cell r="M79" t="str">
            <v>Sin meta 2024</v>
          </cell>
        </row>
        <row r="80">
          <cell r="A80" t="str">
            <v>2.5.24 Establecer estímulos para las comunidades palenqueras en el marco de la beca de grupos étnicos</v>
          </cell>
          <cell r="B80">
            <v>38</v>
          </cell>
          <cell r="C80" t="str">
            <v>Palenquera</v>
          </cell>
          <cell r="D80" t="str">
            <v>IDPC</v>
          </cell>
          <cell r="E80">
            <v>1</v>
          </cell>
          <cell r="F80">
            <v>0</v>
          </cell>
          <cell r="G80">
            <v>1</v>
          </cell>
          <cell r="H80"/>
          <cell r="I80"/>
          <cell r="J80">
            <v>1</v>
          </cell>
          <cell r="K80">
            <v>1</v>
          </cell>
          <cell r="L80">
            <v>1</v>
          </cell>
          <cell r="M80"/>
        </row>
        <row r="81">
          <cell r="A81" t="str">
            <v>2.12.24 Apoyar actividades deportivas de palanqueros que vienen formando a la ciudadanía bogotana y vinculaciones en actividades recreativas y lúdicas del distrito según la estrategia palanquera de formación de vida saludable con intercambio cultural.</v>
          </cell>
          <cell r="B81">
            <v>39</v>
          </cell>
          <cell r="C81" t="str">
            <v>Palenquera</v>
          </cell>
          <cell r="D81" t="str">
            <v>IDRD</v>
          </cell>
          <cell r="E81">
            <v>7</v>
          </cell>
          <cell r="F81">
            <v>1</v>
          </cell>
          <cell r="G81"/>
          <cell r="H81"/>
          <cell r="I81"/>
          <cell r="J81">
            <v>1</v>
          </cell>
          <cell r="K81">
            <v>0.14285714290000001</v>
          </cell>
          <cell r="L81">
            <v>0.14285714290000001</v>
          </cell>
          <cell r="M81"/>
        </row>
        <row r="82">
          <cell r="A82" t="str">
            <v>2.13 Realización de un concierto anual, conmemorativo del día del Pueblo Palenquero, concertado con las Organizaciones representativas del Pueblo Palenquero</v>
          </cell>
          <cell r="B82">
            <v>40</v>
          </cell>
          <cell r="C82" t="str">
            <v>Palenquera</v>
          </cell>
          <cell r="D82" t="str">
            <v>OFB</v>
          </cell>
          <cell r="E82">
            <v>1</v>
          </cell>
          <cell r="F82">
            <v>1</v>
          </cell>
          <cell r="G82">
            <v>0</v>
          </cell>
          <cell r="H82"/>
          <cell r="I82"/>
          <cell r="J82">
            <v>1</v>
          </cell>
          <cell r="K82">
            <v>1</v>
          </cell>
          <cell r="L82">
            <v>1</v>
          </cell>
          <cell r="M82"/>
        </row>
        <row r="83">
          <cell r="A83" t="str">
            <v>2.14 Ingreso prioritario de las niñas, niños y adolescentes del Pueblo Palenquero a los procesos de formación impartidos por la OFB, en los Centros Filarmónicos Escolares y Locales.</v>
          </cell>
          <cell r="B83">
            <v>41</v>
          </cell>
          <cell r="C83" t="str">
            <v>Palenquera</v>
          </cell>
          <cell r="D83" t="str">
            <v>OFB</v>
          </cell>
          <cell r="E83">
            <v>25</v>
          </cell>
          <cell r="F83">
            <v>0</v>
          </cell>
          <cell r="G83">
            <v>0</v>
          </cell>
          <cell r="H83"/>
          <cell r="I83"/>
          <cell r="J83"/>
          <cell r="K83"/>
          <cell r="L83"/>
          <cell r="M83" t="str">
            <v>No se puede medir</v>
          </cell>
        </row>
        <row r="84">
          <cell r="A84" t="str">
            <v>2.15 Fortalecer técnica y financieramente los procesos artísticos culturales palenqueros en concertación con el Kuagro Mona Ri Palenque durante el cuatrenio</v>
          </cell>
          <cell r="B84">
            <v>42</v>
          </cell>
          <cell r="C84" t="str">
            <v>Palenquera</v>
          </cell>
          <cell r="D84" t="str">
            <v>SCRD</v>
          </cell>
          <cell r="E84">
            <v>1</v>
          </cell>
          <cell r="F84"/>
          <cell r="G84">
            <v>0.25</v>
          </cell>
          <cell r="H84"/>
          <cell r="I84"/>
          <cell r="J84">
            <v>0.25</v>
          </cell>
          <cell r="K84">
            <v>0.25</v>
          </cell>
          <cell r="L84">
            <v>0.25</v>
          </cell>
          <cell r="M84"/>
        </row>
        <row r="85">
          <cell r="A85" t="str">
            <v>POLÍTICA PÙBLICA de la Población Negra, Afrocolombiana y Palenquera</v>
          </cell>
          <cell r="B85">
            <v>32</v>
          </cell>
          <cell r="C85"/>
          <cell r="D85"/>
          <cell r="E85">
            <v>21</v>
          </cell>
          <cell r="F85"/>
          <cell r="G85"/>
          <cell r="H85"/>
          <cell r="I85"/>
          <cell r="J85"/>
          <cell r="K85"/>
          <cell r="L85">
            <v>0.52285714289999996</v>
          </cell>
          <cell r="M85"/>
        </row>
        <row r="86">
          <cell r="A86" t="str">
            <v>3.1.21 Estrategia con enfoque diferencial étnico negro afrocolombiano que garantice espacios de pervivencia y el acervo cultural para niños, niñas, adolescentes, jovenes y adultos mayores de la comunidad negra, afrocolombiana concertados con la instancia de representación legal del Distrito Capital</v>
          </cell>
          <cell r="B86">
            <v>1</v>
          </cell>
          <cell r="C86" t="str">
            <v>Negro Afrocolombiana</v>
          </cell>
          <cell r="D86" t="str">
            <v>SCRD</v>
          </cell>
          <cell r="E86">
            <v>0.25</v>
          </cell>
          <cell r="F86"/>
          <cell r="G86"/>
          <cell r="H86"/>
          <cell r="I86">
            <v>1</v>
          </cell>
          <cell r="J86">
            <v>1</v>
          </cell>
          <cell r="K86">
            <v>4</v>
          </cell>
          <cell r="L86">
            <v>1</v>
          </cell>
          <cell r="M86"/>
        </row>
        <row r="87">
          <cell r="A87" t="str">
            <v>3.1.22 Escuelas de formación deportiva con enfoque diferencial étnico afrocolombiano, para los niños, niñas y adolescentes de la comunidad negra, afrocolombiana con presupuesto propio como una alternativa de paz y conviencia en la ciudad, concertado con la instancia de representación legal en el Distrito Capital.</v>
          </cell>
          <cell r="B87">
            <v>2</v>
          </cell>
          <cell r="C87" t="str">
            <v>Negro Afrocolombiana</v>
          </cell>
          <cell r="D87" t="str">
            <v>IDRD</v>
          </cell>
          <cell r="E87">
            <v>2</v>
          </cell>
          <cell r="F87"/>
          <cell r="G87"/>
          <cell r="H87"/>
          <cell r="I87"/>
          <cell r="J87">
            <v>0</v>
          </cell>
          <cell r="K87">
            <v>0</v>
          </cell>
          <cell r="L87">
            <v>0</v>
          </cell>
          <cell r="M87"/>
        </row>
        <row r="88">
          <cell r="A88" t="str">
            <v>3.1.23 Estrategia cultural de visibilización con enfoque diferencial étnico negro afrocolombiano para la prevención del racismo y todas las formas discriminación hacia la comunidad negra en el Distrito Capital concertada con la instancia de representación legal en el Distrito Capital.</v>
          </cell>
          <cell r="B88">
            <v>3</v>
          </cell>
          <cell r="C88" t="str">
            <v>Negro Afrocolombiana</v>
          </cell>
          <cell r="D88" t="str">
            <v>SCRD</v>
          </cell>
          <cell r="E88">
            <v>0.25</v>
          </cell>
          <cell r="F88"/>
          <cell r="G88"/>
          <cell r="H88"/>
          <cell r="I88">
            <v>1</v>
          </cell>
          <cell r="J88">
            <v>1</v>
          </cell>
          <cell r="K88">
            <v>4</v>
          </cell>
          <cell r="L88">
            <v>1</v>
          </cell>
          <cell r="M88"/>
        </row>
        <row r="89">
          <cell r="A89" t="str">
            <v>3.1.24 Estrategia de caracterización con enfoque diferencial étnico negro afrocolombiano, para el fortalecimiento de las diversas modalidades de organización artística y cultural de las comunidades negras afrocolombianas en Bogotá en concertación con la instancia de representación legal en el Distrito Capital.</v>
          </cell>
          <cell r="B89">
            <v>4</v>
          </cell>
          <cell r="C89" t="str">
            <v>Negro Afrocolombiana</v>
          </cell>
          <cell r="D89" t="str">
            <v>SCRD</v>
          </cell>
          <cell r="E89">
            <v>0.25</v>
          </cell>
          <cell r="F89"/>
          <cell r="G89"/>
          <cell r="H89"/>
          <cell r="I89">
            <v>1</v>
          </cell>
          <cell r="J89">
            <v>1</v>
          </cell>
          <cell r="K89">
            <v>4</v>
          </cell>
          <cell r="L89">
            <v>1</v>
          </cell>
          <cell r="M89"/>
        </row>
        <row r="90">
          <cell r="A90" t="str">
            <v>3.1.25 Conmemoración del mes de la Afrocolombianidad en todo el territorio del Distrito Capital, de conformidad con la normatividad vigente, con presupuesto propio según vigencia fiscal, en concertación con la instancia de representación legal en el Distrito Capital.</v>
          </cell>
          <cell r="B90">
            <v>5</v>
          </cell>
          <cell r="C90" t="str">
            <v>Negro Afrocolombiana</v>
          </cell>
          <cell r="D90" t="str">
            <v>SCRD</v>
          </cell>
          <cell r="E90">
            <v>1</v>
          </cell>
          <cell r="F90"/>
          <cell r="G90"/>
          <cell r="H90"/>
          <cell r="I90">
            <v>1</v>
          </cell>
          <cell r="J90">
            <v>1</v>
          </cell>
          <cell r="K90">
            <v>1</v>
          </cell>
          <cell r="L90">
            <v>1</v>
          </cell>
          <cell r="M90"/>
        </row>
        <row r="91">
          <cell r="A91" t="str">
            <v>3.1.26 Estrategias de formación artística con enfoque diferencial étnico negro afrocolombiano dirigida para las comunidades negras afrocolombianas residentes en la ciudad concertadas con la instancia de representación legal del Distrito Capital.</v>
          </cell>
          <cell r="B91">
            <v>6</v>
          </cell>
          <cell r="C91" t="str">
            <v>Negro Afrocolombiana</v>
          </cell>
          <cell r="D91" t="str">
            <v>IDARTES</v>
          </cell>
          <cell r="E91"/>
          <cell r="F91"/>
          <cell r="G91"/>
          <cell r="H91"/>
          <cell r="I91"/>
          <cell r="J91"/>
          <cell r="K91"/>
          <cell r="L91"/>
          <cell r="M91" t="str">
            <v>Sin meta 2024</v>
          </cell>
        </row>
        <row r="92">
          <cell r="A92" t="str">
            <v>3.1.27 Proceso con enfoque diferencial étnico afrocolombiano de formación y desarrollo en redes colaborativas para las prácticas y expresiones artísticas de las comunidades negras y afrocolombianas residentes en Bogotá, en concertación con la instancia de representación legal del Distrito Capital</v>
          </cell>
          <cell r="B92">
            <v>7</v>
          </cell>
          <cell r="C92" t="str">
            <v>Negro Afrocolombiana</v>
          </cell>
          <cell r="D92" t="str">
            <v>IDARTES</v>
          </cell>
          <cell r="E92"/>
          <cell r="F92"/>
          <cell r="G92"/>
          <cell r="H92"/>
          <cell r="I92"/>
          <cell r="J92"/>
          <cell r="K92"/>
          <cell r="L92"/>
          <cell r="M92" t="str">
            <v>Sin meta 2024</v>
          </cell>
        </row>
        <row r="93">
          <cell r="A93" t="str">
            <v>3.1.28 Mecanismos de fomento con enfoque diferencial étnico negro afrocolombiano para la salvaguardia, activacion, fortalecimiento y divulgacion del patrimonio cultural del pueblo negro afrocolombiano residente en la ciudad en concertación con la instancia de representación legal en el Distrito Capital.</v>
          </cell>
          <cell r="B93">
            <v>8</v>
          </cell>
          <cell r="C93" t="str">
            <v>Negro Afrocolombiana</v>
          </cell>
          <cell r="D93" t="str">
            <v>IDPC</v>
          </cell>
          <cell r="E93">
            <v>2</v>
          </cell>
          <cell r="F93"/>
          <cell r="G93"/>
          <cell r="H93"/>
          <cell r="I93">
            <v>1</v>
          </cell>
          <cell r="J93">
            <v>1</v>
          </cell>
          <cell r="K93">
            <v>0.5</v>
          </cell>
          <cell r="L93">
            <v>0.5</v>
          </cell>
          <cell r="M93"/>
        </row>
        <row r="94">
          <cell r="A94" t="str">
            <v>3.1.29 Estrategia de fomento con enfoque diferencial étnico negro afrocolombiano para fortalecer los procesos desarrollados por los agentes, agrupaciones, colectivos, sabedores y organizaciones artísticas de las comunidades negras y afrocolombianas, concertada con la instancia de representación legal del Distrito Capital.</v>
          </cell>
          <cell r="B94">
            <v>9</v>
          </cell>
          <cell r="C94" t="str">
            <v>Negro Afrocolombiana</v>
          </cell>
          <cell r="D94" t="str">
            <v>IDARTES</v>
          </cell>
          <cell r="E94"/>
          <cell r="F94"/>
          <cell r="G94"/>
          <cell r="H94"/>
          <cell r="I94"/>
          <cell r="J94"/>
          <cell r="K94"/>
          <cell r="L94"/>
          <cell r="M94" t="str">
            <v>Sin meta 2024</v>
          </cell>
        </row>
        <row r="95">
          <cell r="A95" t="str">
            <v>3.1.30 Estrategia de visibilización con enfoque diferencial étnico negro afrocolombiano de las prácticas del arte, la cultura y el patrimonio inmaterial de las comunidades negras afrocolombianas de Bogotá, concertado con la instancia de representación legal en el Distrito Capital.</v>
          </cell>
          <cell r="B95">
            <v>10</v>
          </cell>
          <cell r="C95" t="str">
            <v>Negro Afrocolombiana</v>
          </cell>
          <cell r="D95" t="str">
            <v>SCRD</v>
          </cell>
          <cell r="E95">
            <v>0.25</v>
          </cell>
          <cell r="F95"/>
          <cell r="G95"/>
          <cell r="H95"/>
          <cell r="I95">
            <v>0</v>
          </cell>
          <cell r="J95">
            <v>0</v>
          </cell>
          <cell r="K95">
            <v>0</v>
          </cell>
          <cell r="L95">
            <v>0</v>
          </cell>
          <cell r="M95"/>
        </row>
        <row r="96">
          <cell r="A96" t="str">
            <v>3.1.31 Sala permanente con enfoque diferencial negro afrocolombiano para exposiciones sobre memoria,cultura, investigación, historia y artes de las comunidades negras afrocolombianas en la sede del museo de Bogotá, en concertación con la instancia de representación legal en Distrito Capital</v>
          </cell>
          <cell r="B96">
            <v>11</v>
          </cell>
          <cell r="C96" t="str">
            <v>Negro Afrocolombiana</v>
          </cell>
          <cell r="D96" t="str">
            <v>IDPC</v>
          </cell>
          <cell r="E96">
            <v>8.3299999999999999E-2</v>
          </cell>
          <cell r="F96"/>
          <cell r="G96"/>
          <cell r="H96"/>
          <cell r="I96">
            <v>8.33</v>
          </cell>
          <cell r="J96">
            <v>8.33</v>
          </cell>
          <cell r="K96">
            <v>100</v>
          </cell>
          <cell r="L96">
            <v>1</v>
          </cell>
          <cell r="M96"/>
        </row>
        <row r="97">
          <cell r="A97" t="str">
            <v>3.1.32 Estrategia para el fortalecimiento de juegos tradicionales de la comunidad negra afrocolombiana en el Distrito Capital, en torno a sus usos y costumbres, en concertación con la instancia de representación legal del Distrito Capital.</v>
          </cell>
          <cell r="B97">
            <v>12</v>
          </cell>
          <cell r="C97" t="str">
            <v>Negro Afrocolombiana</v>
          </cell>
          <cell r="D97" t="str">
            <v>IDRD</v>
          </cell>
          <cell r="E97">
            <v>3</v>
          </cell>
          <cell r="F97"/>
          <cell r="G97"/>
          <cell r="H97"/>
          <cell r="I97"/>
          <cell r="J97">
            <v>0</v>
          </cell>
          <cell r="K97">
            <v>0</v>
          </cell>
          <cell r="L97">
            <v>0</v>
          </cell>
          <cell r="M97"/>
        </row>
        <row r="98">
          <cell r="A98" t="str">
            <v>3.1.33 Estrategia de fortalecimiento con enfoque diferencial negro, afrocolombiano de la Muestra Audiovisual Afro de Bogotá que genere procesos de creación, apropiación y divulgación de obras audiovisuales y cinematográficas propias afrodescendientes, en concertación con el espacio de representación del Distrito Capital.</v>
          </cell>
          <cell r="B98">
            <v>13</v>
          </cell>
          <cell r="C98" t="str">
            <v>Negro Afrocolombiana</v>
          </cell>
          <cell r="D98" t="str">
            <v>IDARTES</v>
          </cell>
          <cell r="E98"/>
          <cell r="F98"/>
          <cell r="G98"/>
          <cell r="H98"/>
          <cell r="I98"/>
          <cell r="J98"/>
          <cell r="K98"/>
          <cell r="L98"/>
          <cell r="M98" t="str">
            <v>Sin meta 2024</v>
          </cell>
        </row>
        <row r="99">
          <cell r="A99" t="str">
            <v>3.1.34 Estrategia con enfoque diferencial negro, afrocolombiano para la realización de la Muestra Afro que genere procesos de creación, producción, apropiación y divulgación de obras audiovisuales y cinematográficos propios, en concertación con el espacio de representación del Distrito Capital.</v>
          </cell>
          <cell r="B99">
            <v>14</v>
          </cell>
          <cell r="C99" t="str">
            <v>Negro Afrocolombiana</v>
          </cell>
          <cell r="D99" t="str">
            <v>IDARTES</v>
          </cell>
          <cell r="E99"/>
          <cell r="F99"/>
          <cell r="G99"/>
          <cell r="H99"/>
          <cell r="I99"/>
          <cell r="J99"/>
          <cell r="K99"/>
          <cell r="L99"/>
          <cell r="M99" t="str">
            <v>Sin meta 2024</v>
          </cell>
        </row>
        <row r="100">
          <cell r="A100" t="str">
            <v>3.1.35 Mecanismos de fomento con enfoque diferencial étnico negro afrocolombiano para la salvaguardia,fortalecimiento, proteccion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v>
          </cell>
          <cell r="B100">
            <v>15</v>
          </cell>
          <cell r="C100" t="str">
            <v>Negro Afrocolombiana</v>
          </cell>
          <cell r="D100" t="str">
            <v>IDPC</v>
          </cell>
          <cell r="E100">
            <v>1</v>
          </cell>
          <cell r="F100"/>
          <cell r="G100"/>
          <cell r="H100"/>
          <cell r="I100">
            <v>1</v>
          </cell>
          <cell r="J100">
            <v>1</v>
          </cell>
          <cell r="K100">
            <v>1</v>
          </cell>
          <cell r="L100">
            <v>1</v>
          </cell>
          <cell r="M100"/>
        </row>
        <row r="101">
          <cell r="A101" t="str">
            <v>3.1.36 Estrategia para el fortalecimiento de la oralitura negra afrocolombiana en la Oraloteca Distrital, con enfoque diferencial étnico negro afrocolombiano en comunicación con la instancia de representación legal en el Distrito Capital.</v>
          </cell>
          <cell r="B101">
            <v>16</v>
          </cell>
          <cell r="C101" t="str">
            <v>Negro Afrocolombiana</v>
          </cell>
          <cell r="D101" t="str">
            <v>SCRD</v>
          </cell>
          <cell r="E101"/>
          <cell r="F101"/>
          <cell r="G101"/>
          <cell r="H101"/>
          <cell r="I101"/>
          <cell r="J101"/>
          <cell r="K101"/>
          <cell r="L101"/>
          <cell r="M101" t="str">
            <v>Sin meta 2024</v>
          </cell>
        </row>
        <row r="102">
          <cell r="A102" t="str">
            <v>3.1.37 Estrategia de fomento para la investigación e intercambio artistico y cultural con otros países, en concertación e implementación con la instancia de representación legal en el Distrito Capital.</v>
          </cell>
          <cell r="B102">
            <v>17</v>
          </cell>
          <cell r="C102" t="str">
            <v>Negro Afrocolombiana</v>
          </cell>
          <cell r="D102" t="str">
            <v>IDARTES</v>
          </cell>
          <cell r="E102"/>
          <cell r="F102"/>
          <cell r="G102"/>
          <cell r="H102"/>
          <cell r="I102"/>
          <cell r="J102"/>
          <cell r="K102"/>
          <cell r="L102"/>
          <cell r="M102" t="str">
            <v>Sin meta 2024</v>
          </cell>
        </row>
        <row r="103">
          <cell r="A103" t="str">
            <v>3.1.38 Caracterización de la infraestructura actual y de nuevas necesidades de infraestructura para la circulación y promoción de las expresiones culturales del pueblo negro afrocolombiano, en concertación con la instancia de representación legal en el Distrito Capital.</v>
          </cell>
          <cell r="B103">
            <v>18</v>
          </cell>
          <cell r="C103" t="str">
            <v>Negro Afrocolombiana</v>
          </cell>
          <cell r="D103" t="str">
            <v>SCRD</v>
          </cell>
          <cell r="E103">
            <v>0.25</v>
          </cell>
          <cell r="F103"/>
          <cell r="G103"/>
          <cell r="H103"/>
          <cell r="I103">
            <v>0.03</v>
          </cell>
          <cell r="J103">
            <v>0.12</v>
          </cell>
          <cell r="K103">
            <v>0.48</v>
          </cell>
          <cell r="L103">
            <v>0.48</v>
          </cell>
          <cell r="M103"/>
        </row>
        <row r="104">
          <cell r="A104" t="str">
            <v>3.1.39 Orquesta filarmonica juvenil constituida y conformada por musicos pertenecientes a la comunidad negra afrocolombiana con el tamaño que indique un estudio previo y teniendo en cuenta la disponibilidad de recursos presupuestales con los que cuente la OFB para la difusión de la musica clasica y musica negra afrocolombiana, en concertación con la instancia legal de representacion en el Distrito Capital.</v>
          </cell>
          <cell r="B104">
            <v>19</v>
          </cell>
          <cell r="C104" t="str">
            <v>Negro Afrocolombiana</v>
          </cell>
          <cell r="D104" t="str">
            <v>OFB</v>
          </cell>
          <cell r="E104"/>
          <cell r="F104"/>
          <cell r="G104"/>
          <cell r="H104"/>
          <cell r="I104"/>
          <cell r="J104"/>
          <cell r="K104"/>
          <cell r="L104"/>
          <cell r="M104" t="str">
            <v>Sin meta 2024</v>
          </cell>
        </row>
        <row r="105">
          <cell r="A105" t="str">
            <v>5.1.4. Procesos en prácticas artísticas fomentadas a la comunidad palenquera residente en Bogotá.</v>
          </cell>
          <cell r="B105">
            <v>20</v>
          </cell>
          <cell r="C105" t="str">
            <v>Negro Afrocolombiana</v>
          </cell>
          <cell r="D105" t="str">
            <v>IDARTES</v>
          </cell>
          <cell r="E105"/>
          <cell r="F105"/>
          <cell r="G105"/>
          <cell r="H105"/>
          <cell r="I105"/>
          <cell r="J105"/>
          <cell r="K105"/>
          <cell r="L105"/>
          <cell r="M105" t="str">
            <v>Sin meta 2024</v>
          </cell>
        </row>
        <row r="106">
          <cell r="A106" t="str">
            <v>5.1.5. Estrategia de fortalecimiento de las expresiones artísticas o culturales del pueblo palenquero, concertado con el Kuagro Mona Ri Palenge</v>
          </cell>
          <cell r="B106">
            <v>21</v>
          </cell>
          <cell r="C106" t="str">
            <v>Negro Afrocolombiana</v>
          </cell>
          <cell r="D106" t="str">
            <v>SCRD</v>
          </cell>
          <cell r="E106">
            <v>0.25</v>
          </cell>
          <cell r="F106"/>
          <cell r="G106"/>
          <cell r="H106"/>
          <cell r="I106"/>
          <cell r="J106">
            <v>0</v>
          </cell>
          <cell r="K106">
            <v>0</v>
          </cell>
          <cell r="L106">
            <v>0</v>
          </cell>
          <cell r="M106"/>
        </row>
        <row r="107">
          <cell r="A107" t="str">
            <v>5.1.6. Estrategia de fomento para el fortalecimiento de las expresiones artisiticas y las manifestaciones culturales del pueblo Palenquero.</v>
          </cell>
          <cell r="B107">
            <v>22</v>
          </cell>
          <cell r="C107" t="str">
            <v>Negro Afrocolombiana</v>
          </cell>
          <cell r="D107" t="str">
            <v>FUGA</v>
          </cell>
          <cell r="E107"/>
          <cell r="F107"/>
          <cell r="G107"/>
          <cell r="H107"/>
          <cell r="I107"/>
          <cell r="J107"/>
          <cell r="K107"/>
          <cell r="L107"/>
          <cell r="M107" t="str">
            <v>Sin meta 2024</v>
          </cell>
        </row>
        <row r="108">
          <cell r="A108" t="str">
            <v>5.1.7. Concierto anual Palenquero, concertado y realizado con la organización representativa del pueblo palenquero (Kuagro Moná ri Palenge).</v>
          </cell>
          <cell r="B108">
            <v>23</v>
          </cell>
          <cell r="C108" t="str">
            <v>Negro Afrocolombiana</v>
          </cell>
          <cell r="D108" t="str">
            <v>OFB</v>
          </cell>
          <cell r="E108">
            <v>1</v>
          </cell>
          <cell r="F108"/>
          <cell r="G108"/>
          <cell r="H108"/>
          <cell r="I108">
            <v>1</v>
          </cell>
          <cell r="J108">
            <v>1</v>
          </cell>
          <cell r="K108">
            <v>1</v>
          </cell>
          <cell r="L108">
            <v>1</v>
          </cell>
          <cell r="M108"/>
        </row>
        <row r="109">
          <cell r="A109" t="str">
            <v>5.1.8. Proceso de formación en practica artistica palenquera, digirida a beneficiarios de los diferentes grupos etarios o ciclos vitales. .</v>
          </cell>
          <cell r="B109">
            <v>24</v>
          </cell>
          <cell r="C109" t="str">
            <v>Negro Afrocolombiana</v>
          </cell>
          <cell r="D109" t="str">
            <v>IDARTES</v>
          </cell>
          <cell r="E109"/>
          <cell r="F109"/>
          <cell r="G109"/>
          <cell r="H109"/>
          <cell r="I109"/>
          <cell r="J109"/>
          <cell r="K109"/>
          <cell r="L109"/>
          <cell r="M109" t="str">
            <v>Sin meta 2024</v>
          </cell>
        </row>
        <row r="110">
          <cell r="A110" t="str">
            <v>5.1.9. Proceso de salvaguardia de manifestaciones del patrimonio cultural inmaterial del pueblo palenquero en Bogota, haciendo especial énfasis en las manifestaciones que integran el Espacio Cultural del Palenque de San Basilio (lengua palenquera, tradición oral, ritualidad de la muerte, organización social, medicina tradicional y musicalidad) declarado por la Unesco como Obra Maestra del Patrimonio Oral e inmaterial de la Humanidad.</v>
          </cell>
          <cell r="B110">
            <v>25</v>
          </cell>
          <cell r="C110" t="str">
            <v>Negro Afrocolombiana</v>
          </cell>
          <cell r="D110" t="str">
            <v>IDPC</v>
          </cell>
          <cell r="E110">
            <v>1</v>
          </cell>
          <cell r="F110"/>
          <cell r="G110"/>
          <cell r="H110"/>
          <cell r="I110"/>
          <cell r="J110">
            <v>0</v>
          </cell>
          <cell r="K110">
            <v>0</v>
          </cell>
          <cell r="L110">
            <v>0</v>
          </cell>
          <cell r="M110"/>
        </row>
        <row r="111">
          <cell r="A111" t="str">
            <v>5.1.10.Estrategia de visibilización de las prácticas culturales de la comunidad palenquera de Bogotá, concertado con el Kuagro Mona Ri Palenge</v>
          </cell>
          <cell r="B111">
            <v>26</v>
          </cell>
          <cell r="C111" t="str">
            <v>Negro Afrocolombiana</v>
          </cell>
          <cell r="D111" t="str">
            <v>SCRD</v>
          </cell>
          <cell r="E111">
            <v>0.25</v>
          </cell>
          <cell r="F111"/>
          <cell r="G111"/>
          <cell r="H111"/>
          <cell r="I111"/>
          <cell r="J111">
            <v>0</v>
          </cell>
          <cell r="K111">
            <v>0</v>
          </cell>
          <cell r="L111">
            <v>0</v>
          </cell>
          <cell r="M111"/>
        </row>
        <row r="112">
          <cell r="A112" t="str">
            <v>5.1.11.Procesos de formación y/o participación en mercados y/o ferias de emprendimientos para el fortalecimiento de la economía cultural y creativa de la comunidad Palenquera en las localidades del Centro de Bogotá.</v>
          </cell>
          <cell r="B112">
            <v>27</v>
          </cell>
          <cell r="C112" t="str">
            <v>Negro Afrocolombiana</v>
          </cell>
          <cell r="D112" t="str">
            <v>FUGA</v>
          </cell>
          <cell r="E112">
            <v>5</v>
          </cell>
          <cell r="F112"/>
          <cell r="G112"/>
          <cell r="H112"/>
          <cell r="I112"/>
          <cell r="J112">
            <v>0</v>
          </cell>
          <cell r="K112">
            <v>0</v>
          </cell>
          <cell r="L112">
            <v>0</v>
          </cell>
          <cell r="M112"/>
        </row>
        <row r="113">
          <cell r="A113" t="str">
            <v>5.1.12. Estrategia para el fortalecimiento recreativo y/o deportivo del pueblo palenquero en el Distrito Capital en torno a sus usos y costumbres.</v>
          </cell>
          <cell r="B113">
            <v>28</v>
          </cell>
          <cell r="C113" t="str">
            <v>Negro Afrocolombiana</v>
          </cell>
          <cell r="D113" t="str">
            <v>IDRD</v>
          </cell>
          <cell r="E113">
            <v>3</v>
          </cell>
          <cell r="F113"/>
          <cell r="G113"/>
          <cell r="H113"/>
          <cell r="I113">
            <v>3</v>
          </cell>
          <cell r="J113">
            <v>3</v>
          </cell>
          <cell r="K113">
            <v>1</v>
          </cell>
          <cell r="L113">
            <v>1</v>
          </cell>
          <cell r="M113"/>
        </row>
        <row r="114">
          <cell r="A114" t="str">
            <v>5.1.13. Prestamo de parques o escenarios a partir de solicitudes que recibe el IDRD (Instituto disrital de recreación y deporte) por parte del pueblo palenquero concertado por el Kuagro Mona Ri Palenge</v>
          </cell>
          <cell r="B114">
            <v>29</v>
          </cell>
          <cell r="C114" t="str">
            <v>Negro Afrocolombiana</v>
          </cell>
          <cell r="D114" t="str">
            <v>IDRD</v>
          </cell>
          <cell r="E114">
            <v>1</v>
          </cell>
          <cell r="F114"/>
          <cell r="G114"/>
          <cell r="H114"/>
          <cell r="I114">
            <v>100</v>
          </cell>
          <cell r="J114">
            <v>100</v>
          </cell>
          <cell r="K114">
            <v>100</v>
          </cell>
          <cell r="L114">
            <v>1</v>
          </cell>
          <cell r="M114"/>
        </row>
        <row r="115">
          <cell r="A115" t="str">
            <v>5.1.14. Mecanismos de fomento orientados a fortalecer los procesos de investigación Salvaguardia, Activación o divulgación del patrimonio cultural del Pueblo palenquera en Bogotá</v>
          </cell>
          <cell r="B115">
            <v>30</v>
          </cell>
          <cell r="C115" t="str">
            <v>Negro Afrocolombiana</v>
          </cell>
          <cell r="D115" t="str">
            <v>IDPC</v>
          </cell>
          <cell r="E115">
            <v>1</v>
          </cell>
          <cell r="F115"/>
          <cell r="G115"/>
          <cell r="H115"/>
          <cell r="I115"/>
          <cell r="J115">
            <v>0</v>
          </cell>
          <cell r="K115">
            <v>0</v>
          </cell>
          <cell r="L115">
            <v>0</v>
          </cell>
          <cell r="M115"/>
        </row>
        <row r="116">
          <cell r="A116" t="str">
            <v>5.1.15. Ingreso prioritario de las niñas, niños y adolescentes del Pueblo Palenquero a los procesos de formación impartidos por la OFB, en los Centros Filarmónicos Escolares y Locales.</v>
          </cell>
          <cell r="B116">
            <v>31</v>
          </cell>
          <cell r="C116" t="str">
            <v>Negro Afrocolombiana</v>
          </cell>
          <cell r="D116" t="str">
            <v>OFB</v>
          </cell>
          <cell r="E116">
            <v>30</v>
          </cell>
          <cell r="F116"/>
          <cell r="G116"/>
          <cell r="H116"/>
          <cell r="I116">
            <v>88</v>
          </cell>
          <cell r="J116">
            <v>88</v>
          </cell>
          <cell r="K116">
            <v>2.9333333330000002</v>
          </cell>
          <cell r="L116">
            <v>1</v>
          </cell>
          <cell r="M116"/>
        </row>
        <row r="117">
          <cell r="A117" t="str">
            <v>5.1.17 Acciones conmemorativas, de activación y divulgación, del patrimonio cultural palenquero en la plaza Benkos Biohó formalizada mediante la resolución 016 de 2015 en concertación y participación de la comunidad palenquera a través de su instancia de representación legal, Kuagro Mona ri palenque Andi Bakatá.</v>
          </cell>
          <cell r="B117">
            <v>32</v>
          </cell>
          <cell r="C117" t="str">
            <v>Negro Afrocolombiana</v>
          </cell>
          <cell r="D117" t="str">
            <v>IDPC</v>
          </cell>
          <cell r="E117">
            <v>1</v>
          </cell>
          <cell r="F117"/>
          <cell r="G117"/>
          <cell r="H117"/>
          <cell r="I117"/>
          <cell r="J117">
            <v>0</v>
          </cell>
          <cell r="K117">
            <v>0</v>
          </cell>
          <cell r="L117">
            <v>0</v>
          </cell>
          <cell r="M117"/>
        </row>
        <row r="118">
          <cell r="A118" t="str">
            <v>PIAA RAIZAL</v>
          </cell>
          <cell r="B118">
            <v>17</v>
          </cell>
          <cell r="C118"/>
          <cell r="D118"/>
          <cell r="E118">
            <v>15</v>
          </cell>
          <cell r="F118"/>
          <cell r="G118"/>
          <cell r="H118"/>
          <cell r="I118"/>
          <cell r="J118"/>
          <cell r="K118"/>
          <cell r="L118">
            <v>0.34166666670000001</v>
          </cell>
          <cell r="M118"/>
        </row>
        <row r="119">
          <cell r="A119" t="str">
            <v>1.1.00 Desarrollar estrategias de comunicación que visibilicen la cultura Raizal, sus prácticas culturales y productos artísticos</v>
          </cell>
          <cell r="B119">
            <v>1</v>
          </cell>
          <cell r="C119" t="str">
            <v>Raizal</v>
          </cell>
          <cell r="D119" t="str">
            <v>CANAL CAPITAL</v>
          </cell>
          <cell r="E119">
            <v>1</v>
          </cell>
          <cell r="F119"/>
          <cell r="G119">
            <v>1</v>
          </cell>
          <cell r="H119"/>
          <cell r="I119"/>
          <cell r="J119">
            <v>1</v>
          </cell>
          <cell r="K119">
            <v>1</v>
          </cell>
          <cell r="L119">
            <v>1</v>
          </cell>
          <cell r="M119"/>
        </row>
        <row r="120">
          <cell r="A120" t="str">
            <v>2.1.00 En el marco de la programación artística y cultural realizada en cada vigencia por la Fundación Gilberto Álzate Avendaño, se realizarán programas artísticos y culturales enfocados a grupos étnicos del centro. Este apoyo en particular se concentra en poner a disposición de la comunidad los espacios artísticos de la FUGA y su capacidad logística y de producción.</v>
          </cell>
          <cell r="B120">
            <v>2</v>
          </cell>
          <cell r="C120" t="str">
            <v>Raizal</v>
          </cell>
          <cell r="D120" t="str">
            <v>FUGA</v>
          </cell>
          <cell r="E120">
            <v>1</v>
          </cell>
          <cell r="F120"/>
          <cell r="G120">
            <v>0</v>
          </cell>
          <cell r="H120"/>
          <cell r="I120"/>
          <cell r="J120">
            <v>0</v>
          </cell>
          <cell r="K120">
            <v>0</v>
          </cell>
          <cell r="L120">
            <v>0</v>
          </cell>
          <cell r="M120"/>
        </row>
        <row r="121">
          <cell r="A121" t="str">
            <v>3.1.00 Otorgar estímulos específicos artísticos y culturales a la comunidad Raizal en el marco del programa de estímulos de la FUGA</v>
          </cell>
          <cell r="B121">
            <v>3</v>
          </cell>
          <cell r="C121" t="str">
            <v>Raizal</v>
          </cell>
          <cell r="D121" t="str">
            <v>FUGA</v>
          </cell>
          <cell r="E121">
            <v>1</v>
          </cell>
          <cell r="F121"/>
          <cell r="G121">
            <v>0</v>
          </cell>
          <cell r="H121"/>
          <cell r="I121"/>
          <cell r="J121">
            <v>0</v>
          </cell>
          <cell r="K121">
            <v>0</v>
          </cell>
          <cell r="L121">
            <v>0</v>
          </cell>
          <cell r="M121"/>
        </row>
        <row r="122">
          <cell r="A122" t="str">
            <v>4.1.00 Desarrollar una herramienta tecnológica que facilite la circulación y consumo de los bienes, contenidos y servicios ofertados por los actores culturales y creativos del centro, con la creación de un espacio específico en la plataforma para la circulación de los productos artísticos y culturales de los grupos étnicos, poblacionales y sociales.</v>
          </cell>
          <cell r="B122">
            <v>4</v>
          </cell>
          <cell r="C122" t="str">
            <v>Raizal</v>
          </cell>
          <cell r="D122" t="str">
            <v>FUGA</v>
          </cell>
          <cell r="E122">
            <v>1</v>
          </cell>
          <cell r="F122"/>
          <cell r="G122">
            <v>0</v>
          </cell>
          <cell r="H122"/>
          <cell r="I122"/>
          <cell r="J122">
            <v>0</v>
          </cell>
          <cell r="K122">
            <v>0</v>
          </cell>
          <cell r="L122">
            <v>0</v>
          </cell>
          <cell r="M122"/>
        </row>
        <row r="123">
          <cell r="A123" t="str">
            <v>5.1.00 Implementar y fortalecer proceso de formación en práctica artística integral en el marco de laboratorio Converge que beneficien a la población raizal durante el cuatrienio y que se realice de manera previa a la Semana Raizal</v>
          </cell>
          <cell r="B123">
            <v>5</v>
          </cell>
          <cell r="C123" t="str">
            <v>Raizal</v>
          </cell>
          <cell r="D123" t="str">
            <v>Idartes</v>
          </cell>
          <cell r="E123">
            <v>1</v>
          </cell>
          <cell r="F123">
            <v>0.1</v>
          </cell>
          <cell r="G123">
            <v>0.05</v>
          </cell>
          <cell r="H123"/>
          <cell r="I123"/>
          <cell r="J123">
            <v>0.15</v>
          </cell>
          <cell r="K123">
            <v>0.15</v>
          </cell>
          <cell r="L123">
            <v>0.15</v>
          </cell>
          <cell r="M123"/>
        </row>
        <row r="124">
          <cell r="A124" t="str">
            <v>6.1.00 Realizar el préstamo de escenario adecuado y acorde al aforo de evento a realizar en el marco de la Semana Raizal incluyendo el equipo técnico encargado de su manejo, siempre y cuando se realice la solicitud con tiempo suficiente (mínimo 6 meses antes de realizar el evento) y se encuentre disponible el escenario en las fechas y horarios requeridos.</v>
          </cell>
          <cell r="B124">
            <v>6</v>
          </cell>
          <cell r="C124" t="str">
            <v>Raizal</v>
          </cell>
          <cell r="D124" t="str">
            <v>Idartes</v>
          </cell>
          <cell r="E124">
            <v>1</v>
          </cell>
          <cell r="F124"/>
          <cell r="G124">
            <v>0.5</v>
          </cell>
          <cell r="H124"/>
          <cell r="I124"/>
          <cell r="J124">
            <v>0.5</v>
          </cell>
          <cell r="K124">
            <v>0.5</v>
          </cell>
          <cell r="L124">
            <v>0.5</v>
          </cell>
          <cell r="M124"/>
        </row>
        <row r="125">
          <cell r="A125" t="str">
            <v>7.1.00 Fomentar las iniciativas - procesos artísticos asociados a la dimensión de creación y formación artística que circularan en la Semana Raizal en articulación con la única figura organizativa reconocida a nivel distrital</v>
          </cell>
          <cell r="B125">
            <v>7</v>
          </cell>
          <cell r="C125" t="str">
            <v>Raizal</v>
          </cell>
          <cell r="D125" t="str">
            <v>Idartes</v>
          </cell>
          <cell r="E125">
            <v>2</v>
          </cell>
          <cell r="F125">
            <v>0.1</v>
          </cell>
          <cell r="G125">
            <v>0.05</v>
          </cell>
          <cell r="H125"/>
          <cell r="I125"/>
          <cell r="J125">
            <v>0.15</v>
          </cell>
          <cell r="K125">
            <v>7.4999999999999997E-2</v>
          </cell>
          <cell r="L125">
            <v>7.4999999999999997E-2</v>
          </cell>
          <cell r="M125"/>
        </row>
        <row r="126">
          <cell r="A126" t="str">
            <v>8.1.00 Desarrollar cuatro (4) conversatorios o espacios de diálogo intercultural durante el cuatrienio donde artistas, intelectuales y sabedores de la población raizal presenten su punto de vista en torno a los prejuicios raciales, racismos, barreras y actitudes que prevalecen en la vida cotidiana en la ciudad y que evitan que se fomente la integración y convivencia entre culturas.</v>
          </cell>
          <cell r="B126">
            <v>8</v>
          </cell>
          <cell r="C126" t="str">
            <v>Raizal</v>
          </cell>
          <cell r="D126" t="str">
            <v>Idartes</v>
          </cell>
          <cell r="E126">
            <v>1</v>
          </cell>
          <cell r="F126">
            <v>0.1</v>
          </cell>
          <cell r="G126">
            <v>0.05</v>
          </cell>
          <cell r="H126"/>
          <cell r="I126"/>
          <cell r="J126">
            <v>0.15</v>
          </cell>
          <cell r="K126">
            <v>0.15</v>
          </cell>
          <cell r="L126">
            <v>0.15</v>
          </cell>
          <cell r="M126"/>
        </row>
        <row r="127">
          <cell r="A127" t="str">
            <v>9.1.00 Realizar dos conversatorios sobre patrimonio cultural raizal</v>
          </cell>
          <cell r="B127">
            <v>9</v>
          </cell>
          <cell r="C127" t="str">
            <v>Raizal</v>
          </cell>
          <cell r="D127" t="str">
            <v>IDPC</v>
          </cell>
          <cell r="E127"/>
          <cell r="F127"/>
          <cell r="G127"/>
          <cell r="H127"/>
          <cell r="I127"/>
          <cell r="J127"/>
          <cell r="K127"/>
          <cell r="L127"/>
          <cell r="M127" t="str">
            <v>Sin meta 2024</v>
          </cell>
        </row>
        <row r="128">
          <cell r="A128" t="str">
            <v>10.1.00 Establecer estímulos para las comunidades raizales en el marco de la beca de grupos étnicos</v>
          </cell>
          <cell r="B128">
            <v>10</v>
          </cell>
          <cell r="C128" t="str">
            <v>Raizal</v>
          </cell>
          <cell r="D128" t="str">
            <v>IDPC</v>
          </cell>
          <cell r="E128">
            <v>1</v>
          </cell>
          <cell r="F128"/>
          <cell r="G128">
            <v>1</v>
          </cell>
          <cell r="H128"/>
          <cell r="I128"/>
          <cell r="J128">
            <v>1</v>
          </cell>
          <cell r="K128">
            <v>1</v>
          </cell>
          <cell r="L128">
            <v>1</v>
          </cell>
          <cell r="M128"/>
        </row>
        <row r="129">
          <cell r="A129" t="str">
            <v>11.1.00 Teniendo en cuenta la contrapropuesta establecida por el IDPC se propone como producto 20 cupos del diplomado de Patrimonio Cultural.</v>
          </cell>
          <cell r="B129">
            <v>11</v>
          </cell>
          <cell r="C129" t="str">
            <v>Raizal</v>
          </cell>
          <cell r="D129" t="str">
            <v>IDPC</v>
          </cell>
          <cell r="E129">
            <v>5</v>
          </cell>
          <cell r="F129"/>
          <cell r="G129">
            <v>0</v>
          </cell>
          <cell r="H129"/>
          <cell r="I129"/>
          <cell r="J129">
            <v>0</v>
          </cell>
          <cell r="K129">
            <v>0</v>
          </cell>
          <cell r="L129">
            <v>0</v>
          </cell>
          <cell r="M129"/>
        </row>
        <row r="130">
          <cell r="A130" t="str">
            <v>12.1.00 Desarrollar acciones de pervivencia cultural en la perspectiva de la identificación de manifestaciones de PCI</v>
          </cell>
          <cell r="B130">
            <v>12</v>
          </cell>
          <cell r="C130" t="str">
            <v>Raizal</v>
          </cell>
          <cell r="D130" t="str">
            <v>IDPC</v>
          </cell>
          <cell r="E130"/>
          <cell r="F130"/>
          <cell r="G130"/>
          <cell r="H130"/>
          <cell r="I130"/>
          <cell r="J130"/>
          <cell r="K130"/>
          <cell r="L130"/>
          <cell r="M130" t="str">
            <v>Sin meta 2024</v>
          </cell>
        </row>
        <row r="131">
          <cell r="A131" t="str">
            <v>13.1.00 Desarrollar acciones recreativas comunitarias que integren herramientas para la apropiación de los valores ciudadanos.</v>
          </cell>
          <cell r="B131">
            <v>13</v>
          </cell>
          <cell r="C131" t="str">
            <v>Raizal</v>
          </cell>
          <cell r="D131" t="str">
            <v>IDRD</v>
          </cell>
          <cell r="E131">
            <v>6</v>
          </cell>
          <cell r="F131"/>
          <cell r="G131">
            <v>6</v>
          </cell>
          <cell r="H131"/>
          <cell r="I131"/>
          <cell r="J131">
            <v>6</v>
          </cell>
          <cell r="K131">
            <v>1</v>
          </cell>
          <cell r="L131">
            <v>1</v>
          </cell>
          <cell r="M131"/>
        </row>
        <row r="132">
          <cell r="A132" t="str">
            <v>14.1.00 Desarrollar actividades deportivas comunitarias que integren herramientas para la apropiación de los valores ciudadanos</v>
          </cell>
          <cell r="B132">
            <v>14</v>
          </cell>
          <cell r="C132" t="str">
            <v>Raizal</v>
          </cell>
          <cell r="D132" t="str">
            <v>IDRD</v>
          </cell>
          <cell r="E132">
            <v>1</v>
          </cell>
          <cell r="F132"/>
          <cell r="G132">
            <v>1</v>
          </cell>
          <cell r="H132"/>
          <cell r="I132"/>
          <cell r="J132">
            <v>1</v>
          </cell>
          <cell r="K132">
            <v>1</v>
          </cell>
          <cell r="L132">
            <v>1</v>
          </cell>
          <cell r="M132"/>
        </row>
        <row r="133">
          <cell r="A133" t="str">
            <v>15.1.00 Se realizaran dos (2) conciertos cada año, con las agrupaciones que designe la OFB, precisando que sí es de interés de las Organizaciones representativas de la Comunidad Raizal, se incluirán temas musicales propios de la cultura raizal, para lo cual se adelantará un proceso de coordinación de los aspectos logísticos y artísticos con una anterioridad de cuatro (4) meses,</v>
          </cell>
          <cell r="B133">
            <v>15</v>
          </cell>
          <cell r="C133" t="str">
            <v>Raizal</v>
          </cell>
          <cell r="D133" t="str">
            <v>OFB</v>
          </cell>
          <cell r="E133">
            <v>2</v>
          </cell>
          <cell r="F133"/>
          <cell r="G133">
            <v>0</v>
          </cell>
          <cell r="H133"/>
          <cell r="I133"/>
          <cell r="J133">
            <v>0</v>
          </cell>
          <cell r="K133">
            <v>0</v>
          </cell>
          <cell r="L133">
            <v>0</v>
          </cell>
          <cell r="M133"/>
        </row>
        <row r="134">
          <cell r="A134" t="str">
            <v>16.1.00 Vinculación de niñas, niños y adolescentes raizales, a los Centros Filarmónicos establecidos por la OFB en 18 localidades de la ciudad.</v>
          </cell>
          <cell r="B134">
            <v>16</v>
          </cell>
          <cell r="C134" t="str">
            <v>Raizal</v>
          </cell>
          <cell r="D134" t="str">
            <v>OFB</v>
          </cell>
          <cell r="E134">
            <v>25</v>
          </cell>
          <cell r="F134"/>
          <cell r="G134">
            <v>0</v>
          </cell>
          <cell r="H134"/>
          <cell r="I134"/>
          <cell r="J134">
            <v>0</v>
          </cell>
          <cell r="K134">
            <v>0</v>
          </cell>
          <cell r="L134">
            <v>0</v>
          </cell>
          <cell r="M134"/>
        </row>
        <row r="135">
          <cell r="A135" t="str">
            <v>17.1.00 Apoyar técnica y financieramente la conmemoración de la Semana Raizal</v>
          </cell>
          <cell r="B135">
            <v>17</v>
          </cell>
          <cell r="C135" t="str">
            <v>Raizal</v>
          </cell>
          <cell r="D135" t="str">
            <v>SCRD</v>
          </cell>
          <cell r="E135">
            <v>1</v>
          </cell>
          <cell r="F135"/>
          <cell r="G135">
            <v>0.25</v>
          </cell>
          <cell r="H135"/>
          <cell r="I135"/>
          <cell r="J135">
            <v>0.25</v>
          </cell>
          <cell r="K135">
            <v>0.25</v>
          </cell>
          <cell r="L135">
            <v>0.25</v>
          </cell>
          <cell r="M135"/>
        </row>
        <row r="136">
          <cell r="A136" t="str">
            <v>Política Pública del Pueblo Raizal en Bogotá</v>
          </cell>
          <cell r="B136">
            <v>16</v>
          </cell>
          <cell r="C136"/>
          <cell r="D136"/>
          <cell r="E136">
            <v>11</v>
          </cell>
          <cell r="F136"/>
          <cell r="G136"/>
          <cell r="H136"/>
          <cell r="I136"/>
          <cell r="J136"/>
          <cell r="K136"/>
          <cell r="L136">
            <v>0.72727272730000003</v>
          </cell>
          <cell r="M136"/>
        </row>
        <row r="137">
          <cell r="A137" t="str">
            <v>1.1.13. Acciones de promoción y fortalecimiento de prácticas artísticas y/o culturales para la difusión y visibilización del pueblo Raizal, concertado con la instancia de representación Raizal de Bogotá o que haga sus veces.</v>
          </cell>
          <cell r="B137">
            <v>1</v>
          </cell>
          <cell r="C137" t="str">
            <v>Raizal</v>
          </cell>
          <cell r="D137" t="str">
            <v>SCRD</v>
          </cell>
          <cell r="E137">
            <v>0.25</v>
          </cell>
          <cell r="F137"/>
          <cell r="G137"/>
          <cell r="H137"/>
          <cell r="I137">
            <v>1</v>
          </cell>
          <cell r="J137">
            <v>1</v>
          </cell>
          <cell r="K137">
            <v>4</v>
          </cell>
          <cell r="L137">
            <v>1</v>
          </cell>
          <cell r="M137"/>
        </row>
        <row r="138">
          <cell r="A138" t="str">
            <v>5.1.12. Procesos artisticos fomentados en la dimensión de la creación artística para la comunidad raizal residentes en Bogotá</v>
          </cell>
          <cell r="B138">
            <v>2</v>
          </cell>
          <cell r="C138" t="str">
            <v>Raizal</v>
          </cell>
          <cell r="D138" t="str">
            <v>Idartes</v>
          </cell>
          <cell r="E138"/>
          <cell r="F138"/>
          <cell r="G138"/>
          <cell r="H138"/>
          <cell r="I138"/>
          <cell r="J138"/>
          <cell r="K138"/>
          <cell r="L138"/>
          <cell r="M138" t="str">
            <v>Sin meta 2024</v>
          </cell>
        </row>
        <row r="139">
          <cell r="A139" t="str">
            <v>5.1.13. Estrategia de visibilización de las prácticas del arte, la cultura y el patrimonio inmaterial del pueblo Raizal de Bogotá, concertado con la instancia distrital del pueblo Raizal.</v>
          </cell>
          <cell r="B139">
            <v>3</v>
          </cell>
          <cell r="C139" t="str">
            <v>Raizal</v>
          </cell>
          <cell r="D139" t="str">
            <v>SCRD</v>
          </cell>
          <cell r="E139">
            <v>0.25</v>
          </cell>
          <cell r="F139"/>
          <cell r="G139"/>
          <cell r="H139"/>
          <cell r="I139">
            <v>0</v>
          </cell>
          <cell r="J139">
            <v>0</v>
          </cell>
          <cell r="K139">
            <v>0</v>
          </cell>
          <cell r="L139">
            <v>0</v>
          </cell>
          <cell r="M139"/>
        </row>
        <row r="140">
          <cell r="A140" t="str">
            <v>5.1.14. Préstamo de parques y/o escenarios concertados a partir de las solicitudes que recibe el IDRD por el pueblo Raizal en el uso del tiempo libre</v>
          </cell>
          <cell r="B140">
            <v>4</v>
          </cell>
          <cell r="C140" t="str">
            <v>Raizal</v>
          </cell>
          <cell r="D140" t="str">
            <v>IDRD</v>
          </cell>
          <cell r="E140">
            <v>1</v>
          </cell>
          <cell r="F140"/>
          <cell r="G140"/>
          <cell r="H140"/>
          <cell r="I140">
            <v>100</v>
          </cell>
          <cell r="J140">
            <v>100</v>
          </cell>
          <cell r="K140">
            <v>100</v>
          </cell>
          <cell r="L140">
            <v>1</v>
          </cell>
          <cell r="M140"/>
        </row>
        <row r="141">
          <cell r="A141" t="str">
            <v>5.1.15. Préstamos de escenarios y su respectivo equipo técnico para la realización de evento artístico informado a través de formato solicitud de uso temporal de Equipamientos Culturales</v>
          </cell>
          <cell r="B141">
            <v>5</v>
          </cell>
          <cell r="C141" t="str">
            <v>Raizal</v>
          </cell>
          <cell r="D141" t="str">
            <v>Idartes</v>
          </cell>
          <cell r="E141"/>
          <cell r="F141"/>
          <cell r="G141"/>
          <cell r="H141"/>
          <cell r="I141"/>
          <cell r="J141"/>
          <cell r="K141"/>
          <cell r="L141"/>
          <cell r="M141" t="str">
            <v>Sin meta 2024</v>
          </cell>
        </row>
        <row r="142">
          <cell r="A142" t="str">
            <v>5.1.16. Actividades para el fortalecimiento recreativo o deportivo del Pueblo Raizal reconocidO en el Distrito Capital, concertados de acuerdo a la misionalidad del IDRD y en torno a sus usos y costumbres de este grupo étnico.</v>
          </cell>
          <cell r="B142">
            <v>6</v>
          </cell>
          <cell r="C142" t="str">
            <v>Raizal</v>
          </cell>
          <cell r="D142" t="str">
            <v>IDRD</v>
          </cell>
          <cell r="E142">
            <v>3</v>
          </cell>
          <cell r="F142"/>
          <cell r="G142"/>
          <cell r="H142"/>
          <cell r="I142">
            <v>3</v>
          </cell>
          <cell r="J142">
            <v>3</v>
          </cell>
          <cell r="K142">
            <v>1</v>
          </cell>
          <cell r="L142">
            <v>1</v>
          </cell>
          <cell r="M142"/>
        </row>
        <row r="143">
          <cell r="A143" t="str">
            <v>5.1.17. Anualmente apoyar técnica y financieramente la conmemoración de la Semana Raizal en Bogotá.</v>
          </cell>
          <cell r="B143">
            <v>7</v>
          </cell>
          <cell r="C143" t="str">
            <v>Raizal</v>
          </cell>
          <cell r="D143" t="str">
            <v>SCRD</v>
          </cell>
          <cell r="E143">
            <v>1</v>
          </cell>
          <cell r="F143"/>
          <cell r="G143"/>
          <cell r="H143"/>
          <cell r="I143">
            <v>1</v>
          </cell>
          <cell r="J143">
            <v>1</v>
          </cell>
          <cell r="K143">
            <v>1</v>
          </cell>
          <cell r="L143">
            <v>1</v>
          </cell>
          <cell r="M143"/>
        </row>
        <row r="144">
          <cell r="A144" t="str">
            <v>5.1.18. Conversatorio o espacio de diálogo intercultural en torno a una temática de interés del pueblo Raizal vista desde su perspectiva artística</v>
          </cell>
          <cell r="B144">
            <v>8</v>
          </cell>
          <cell r="C144" t="str">
            <v>Raizal</v>
          </cell>
          <cell r="D144" t="str">
            <v>Idartes</v>
          </cell>
          <cell r="E144"/>
          <cell r="F144"/>
          <cell r="G144"/>
          <cell r="H144"/>
          <cell r="I144"/>
          <cell r="J144"/>
          <cell r="K144"/>
          <cell r="L144"/>
          <cell r="M144" t="str">
            <v>Sin meta 2024</v>
          </cell>
        </row>
        <row r="145">
          <cell r="A145" t="str">
            <v>5.1.19. Conversatorio anual sobre patrimonio cultural inmaterial del pueblo Raizal</v>
          </cell>
          <cell r="B145">
            <v>9</v>
          </cell>
          <cell r="C145" t="str">
            <v>Raizal</v>
          </cell>
          <cell r="D145" t="str">
            <v>IDPC</v>
          </cell>
          <cell r="E145">
            <v>1</v>
          </cell>
          <cell r="F145"/>
          <cell r="G145"/>
          <cell r="H145"/>
          <cell r="I145">
            <v>1</v>
          </cell>
          <cell r="J145">
            <v>1</v>
          </cell>
          <cell r="K145">
            <v>1</v>
          </cell>
          <cell r="L145">
            <v>1</v>
          </cell>
          <cell r="M145"/>
        </row>
        <row r="146">
          <cell r="A146" t="str">
            <v>5.1.20. Concierto anual con las agrupaciones que designen la autoridad representativa del Pueblo Raizal residente en Bogotá, junto con la agrupación que designe la Orquesta Filarmónica de Bogotá -OFB</v>
          </cell>
          <cell r="B146">
            <v>10</v>
          </cell>
          <cell r="C146" t="str">
            <v>Raizal</v>
          </cell>
          <cell r="D146" t="str">
            <v>OFB</v>
          </cell>
          <cell r="E146">
            <v>1</v>
          </cell>
          <cell r="F146"/>
          <cell r="G146"/>
          <cell r="H146"/>
          <cell r="I146">
            <v>1</v>
          </cell>
          <cell r="J146">
            <v>1</v>
          </cell>
          <cell r="K146">
            <v>1</v>
          </cell>
          <cell r="L146">
            <v>1</v>
          </cell>
          <cell r="M146"/>
        </row>
        <row r="147">
          <cell r="A147" t="str">
            <v>5.1.21 Conmemoración de la Emancipación Raizal, en el marco de la programación artística y cultural realizada en cada vigencia por la Fundación Gilberto Álzate Avendaño.</v>
          </cell>
          <cell r="B147">
            <v>11</v>
          </cell>
          <cell r="C147" t="str">
            <v>Raizal</v>
          </cell>
          <cell r="D147" t="str">
            <v>FUGA</v>
          </cell>
          <cell r="E147">
            <v>1</v>
          </cell>
          <cell r="F147"/>
          <cell r="G147"/>
          <cell r="H147"/>
          <cell r="I147">
            <v>1</v>
          </cell>
          <cell r="J147">
            <v>1</v>
          </cell>
          <cell r="K147">
            <v>1</v>
          </cell>
          <cell r="L147">
            <v>1</v>
          </cell>
          <cell r="M147"/>
        </row>
        <row r="148">
          <cell r="A148" t="str">
            <v>5.1.22. Convocatorias que contribuyan al fortalecimiento de las expresiones artisiticas y las manifestaciones culturales de la comunidad Raizal.</v>
          </cell>
          <cell r="B148">
            <v>12</v>
          </cell>
          <cell r="C148" t="str">
            <v>Raizal</v>
          </cell>
          <cell r="D148" t="str">
            <v>FUGA</v>
          </cell>
          <cell r="E148">
            <v>1</v>
          </cell>
          <cell r="F148"/>
          <cell r="G148"/>
          <cell r="H148"/>
          <cell r="I148"/>
          <cell r="J148">
            <v>0</v>
          </cell>
          <cell r="K148">
            <v>0</v>
          </cell>
          <cell r="L148">
            <v>0</v>
          </cell>
          <cell r="M148"/>
        </row>
        <row r="149">
          <cell r="A149" t="str">
            <v>5.1.23. Procesos artisticos fomentados en la dimensión de la circulación artística para la comunidad raizal residentes en Bogotá.</v>
          </cell>
          <cell r="B149">
            <v>13</v>
          </cell>
          <cell r="C149" t="str">
            <v>Raizal</v>
          </cell>
          <cell r="D149" t="str">
            <v>Idartes</v>
          </cell>
          <cell r="E149"/>
          <cell r="F149"/>
          <cell r="G149"/>
          <cell r="H149"/>
          <cell r="I149"/>
          <cell r="J149"/>
          <cell r="K149"/>
          <cell r="L149"/>
          <cell r="M149" t="str">
            <v>Sin meta 2024</v>
          </cell>
        </row>
        <row r="150">
          <cell r="A150" t="str">
            <v>6.1.9. Conversatorio anual ejecutado para reconocer y fortalecer las prácticas de lectura, escritura y oralidad del pueblo Raizal en el marco eventos y fechas conmemorativas del pueblo raizal en Bogotá, en articulación con la instancia de representación de este grupo étnico que haga sus veces.</v>
          </cell>
          <cell r="B150">
            <v>14</v>
          </cell>
          <cell r="C150" t="str">
            <v>Raizal</v>
          </cell>
          <cell r="D150" t="str">
            <v>SCRD</v>
          </cell>
          <cell r="E150">
            <v>1</v>
          </cell>
          <cell r="F150"/>
          <cell r="G150"/>
          <cell r="H150"/>
          <cell r="I150"/>
          <cell r="J150">
            <v>0</v>
          </cell>
          <cell r="K150">
            <v>0</v>
          </cell>
          <cell r="L150">
            <v>0</v>
          </cell>
          <cell r="M150"/>
        </row>
        <row r="151">
          <cell r="A151" t="str">
            <v>6.1.10. Mecanismos de fomento orientados a fortalecer los procesos de identificación, activación, salvaguardia o divulgación de las manifestaciones de patrimonio cultural inmaterial del pueblo raizal</v>
          </cell>
          <cell r="B151">
            <v>15</v>
          </cell>
          <cell r="C151" t="str">
            <v>Raizal</v>
          </cell>
          <cell r="D151" t="str">
            <v>IDPC</v>
          </cell>
          <cell r="E151">
            <v>1</v>
          </cell>
          <cell r="F151"/>
          <cell r="G151"/>
          <cell r="H151"/>
          <cell r="I151">
            <v>1</v>
          </cell>
          <cell r="J151">
            <v>1</v>
          </cell>
          <cell r="K151">
            <v>1</v>
          </cell>
          <cell r="L151">
            <v>1</v>
          </cell>
          <cell r="M151"/>
        </row>
        <row r="152">
          <cell r="A152" t="str">
            <v>6.1.11. Procesos de formación anuales en práctica artística raizal</v>
          </cell>
          <cell r="B152">
            <v>16</v>
          </cell>
          <cell r="C152" t="str">
            <v>Raizal</v>
          </cell>
          <cell r="D152" t="str">
            <v>Idartes</v>
          </cell>
          <cell r="E152"/>
          <cell r="F152"/>
          <cell r="G152"/>
          <cell r="H152"/>
          <cell r="I152"/>
          <cell r="J152"/>
          <cell r="K152"/>
          <cell r="L152"/>
          <cell r="M152" t="str">
            <v>Sin meta 2024</v>
          </cell>
        </row>
        <row r="153">
          <cell r="A153" t="str">
            <v>PIAA RrOM</v>
          </cell>
          <cell r="B153">
            <v>16</v>
          </cell>
          <cell r="C153"/>
          <cell r="D153"/>
          <cell r="E153">
            <v>13</v>
          </cell>
          <cell r="F153"/>
          <cell r="G153"/>
          <cell r="H153"/>
          <cell r="I153"/>
          <cell r="J153"/>
          <cell r="K153"/>
          <cell r="L153">
            <v>0.31931089740000002</v>
          </cell>
          <cell r="M153"/>
        </row>
        <row r="154">
          <cell r="A154" t="str">
            <v>26.1.00 Implementar una estrategia de comunicación por año que visibilice el patrimonio Cultural del Pueblo Gitano en Bogotá en concertación y con participación del Pueblo Gitano.</v>
          </cell>
          <cell r="B154">
            <v>1</v>
          </cell>
          <cell r="C154" t="str">
            <v>Rrom</v>
          </cell>
          <cell r="D154" t="str">
            <v>CANAL CAPITAL</v>
          </cell>
          <cell r="E154"/>
          <cell r="F154"/>
          <cell r="G154">
            <v>0</v>
          </cell>
          <cell r="H154"/>
          <cell r="I154"/>
          <cell r="J154"/>
          <cell r="K154"/>
          <cell r="L154"/>
          <cell r="M154" t="str">
            <v>Accion finalizada en 2023</v>
          </cell>
        </row>
        <row r="155">
          <cell r="A155" t="str">
            <v>27.1.00 Implementar un proyecto artístico y cultural de saberes ancestrales que promueva, fortalezca y visibilice prácticas y experiencias artísticas y culturales del Pueblo Rrom</v>
          </cell>
          <cell r="B155">
            <v>2</v>
          </cell>
          <cell r="C155" t="str">
            <v>Rrom</v>
          </cell>
          <cell r="D155" t="str">
            <v>FUGA</v>
          </cell>
          <cell r="E155">
            <v>1</v>
          </cell>
          <cell r="F155"/>
          <cell r="G155">
            <v>0.3</v>
          </cell>
          <cell r="H155"/>
          <cell r="I155"/>
          <cell r="J155">
            <v>0.3</v>
          </cell>
          <cell r="K155">
            <v>0.3</v>
          </cell>
          <cell r="L155">
            <v>0.3</v>
          </cell>
          <cell r="M155"/>
        </row>
        <row r="156">
          <cell r="A156" t="str">
            <v>28.1.00 Fortalecer la fase de distribución, exhibición y consumo de la cadena de valor de la economía cultural y creativa Gitana (Fabricación de Elementos en Cobre, Aluminio y Hierro- Compañía de Danza - Orquesta) durante el cuatrienio</v>
          </cell>
          <cell r="B156">
            <v>3</v>
          </cell>
          <cell r="C156" t="str">
            <v>Rrom</v>
          </cell>
          <cell r="D156" t="str">
            <v>FUGA</v>
          </cell>
          <cell r="E156">
            <v>6</v>
          </cell>
          <cell r="F156"/>
          <cell r="G156">
            <v>0</v>
          </cell>
          <cell r="H156"/>
          <cell r="I156"/>
          <cell r="J156">
            <v>0</v>
          </cell>
          <cell r="K156">
            <v>0</v>
          </cell>
          <cell r="L156">
            <v>0</v>
          </cell>
          <cell r="M156"/>
        </row>
        <row r="157">
          <cell r="A157" t="str">
            <v>29.1.00 Inclusión en la estrategia de uso creativo de la tecnología, de la comunicación y de las nuevas herramientas digitales de la oferta de bienes y servicios Rrom para empoderar a la comunidad Gitana de Bogotá, promover su diversidad, su inclusión, su confianza y respeto por sus condiciones identitarias, así su sostenibilidad del sector cultural y artístico.</v>
          </cell>
          <cell r="B157">
            <v>4</v>
          </cell>
          <cell r="C157" t="str">
            <v>Rrom</v>
          </cell>
          <cell r="D157" t="str">
            <v>FUGA</v>
          </cell>
          <cell r="E157">
            <v>1</v>
          </cell>
          <cell r="F157"/>
          <cell r="G157">
            <v>0</v>
          </cell>
          <cell r="H157"/>
          <cell r="I157"/>
          <cell r="J157">
            <v>0</v>
          </cell>
          <cell r="K157">
            <v>0</v>
          </cell>
          <cell r="L157">
            <v>0</v>
          </cell>
          <cell r="M157"/>
        </row>
        <row r="158">
          <cell r="A158" t="str">
            <v>30.1.00 Desarrollar estrategias de experiencias artísticas interdisciplinares (presenciales o virtuales, según aplique), donde asistirán niños y niñas de la primera infancia perteneciente al pueblo Rrom de ambas formas organizativas residente y reconocidas en la ciudad de Bogotá durante en cuatrienio</v>
          </cell>
          <cell r="B158">
            <v>5</v>
          </cell>
          <cell r="C158" t="str">
            <v>Rrom</v>
          </cell>
          <cell r="D158" t="str">
            <v>Idartes</v>
          </cell>
          <cell r="E158">
            <v>2</v>
          </cell>
          <cell r="F158"/>
          <cell r="G158">
            <v>0.4</v>
          </cell>
          <cell r="H158"/>
          <cell r="I158"/>
          <cell r="J158">
            <v>0.4</v>
          </cell>
          <cell r="K158">
            <v>0.2</v>
          </cell>
          <cell r="L158">
            <v>0.2</v>
          </cell>
          <cell r="M158"/>
        </row>
        <row r="159">
          <cell r="A159" t="str">
            <v>31.1.00 Atender a los niños y niñas de la primera infancia pertenecientes al pueblo Rrom residentes en la ciudad de Bogotá a través de experiencias artísticas interdisciplinares que integra las áreas artísticas sugeridas por el pueblo (énfasis en música y danza), con la participación de cuidadores pertenecientes y reconocidos por el pueblo.</v>
          </cell>
          <cell r="B159">
            <v>6</v>
          </cell>
          <cell r="C159" t="str">
            <v>Rrom</v>
          </cell>
          <cell r="D159" t="str">
            <v>Idartes</v>
          </cell>
          <cell r="E159">
            <v>32</v>
          </cell>
          <cell r="F159"/>
          <cell r="G159">
            <v>6.3</v>
          </cell>
          <cell r="H159"/>
          <cell r="I159"/>
          <cell r="J159">
            <v>6.3</v>
          </cell>
          <cell r="K159">
            <v>0.19687499999999999</v>
          </cell>
          <cell r="L159">
            <v>0.19687499999999999</v>
          </cell>
          <cell r="M159"/>
        </row>
        <row r="160">
          <cell r="A160" t="str">
            <v>32.1.00 Realizar 8 laboratorios en las áreas artísticas de preferencia del pueblo Rrom en donde se atiendan a 160 beneficiarios y beneficiarias, con el apoyo de artistas del pueblo Rrom que se articulen al proceso pedagógico del Programa Crea</v>
          </cell>
          <cell r="B160">
            <v>7</v>
          </cell>
          <cell r="C160" t="str">
            <v>Rrom</v>
          </cell>
          <cell r="D160" t="str">
            <v>Idartes</v>
          </cell>
          <cell r="E160">
            <v>2</v>
          </cell>
          <cell r="F160"/>
          <cell r="G160">
            <v>0.4</v>
          </cell>
          <cell r="H160"/>
          <cell r="I160"/>
          <cell r="J160">
            <v>0.4</v>
          </cell>
          <cell r="K160">
            <v>0.2</v>
          </cell>
          <cell r="L160">
            <v>0.2</v>
          </cell>
          <cell r="M160"/>
        </row>
        <row r="161">
          <cell r="A161" t="str">
            <v>33.1.00 Favorecer el acceso para participar en el desarrollo de la estrategia “Emprendedores con el Arte”, estrategia de formación de la Línea de Sostenibilidad del Ecosistema artístico del IDARTES dirigido a emprendedores del sector artístico y cultural de la ciudad de Bogotá,</v>
          </cell>
          <cell r="B161">
            <v>8</v>
          </cell>
          <cell r="C161" t="str">
            <v>Rrom</v>
          </cell>
          <cell r="D161" t="str">
            <v>Idartes</v>
          </cell>
          <cell r="E161">
            <v>24</v>
          </cell>
          <cell r="F161"/>
          <cell r="G161">
            <v>4.9000000000000004</v>
          </cell>
          <cell r="H161"/>
          <cell r="I161"/>
          <cell r="J161">
            <v>4.9000000000000004</v>
          </cell>
          <cell r="K161">
            <v>0.2041666667</v>
          </cell>
          <cell r="L161">
            <v>0.2041666667</v>
          </cell>
          <cell r="M161"/>
        </row>
        <row r="162">
          <cell r="A162" t="str">
            <v>34.1.00 Teniendo en cuenta el alcance del programa de estímulos se propone y el presupuesto se genera los estímulos basados en los mismos</v>
          </cell>
          <cell r="B162">
            <v>9</v>
          </cell>
          <cell r="C162" t="str">
            <v>Rrom</v>
          </cell>
          <cell r="D162" t="str">
            <v>IDPC</v>
          </cell>
          <cell r="E162">
            <v>2</v>
          </cell>
          <cell r="F162"/>
          <cell r="G162">
            <v>1</v>
          </cell>
          <cell r="H162"/>
          <cell r="I162"/>
          <cell r="J162">
            <v>1</v>
          </cell>
          <cell r="K162">
            <v>0.5</v>
          </cell>
          <cell r="L162">
            <v>0.5</v>
          </cell>
          <cell r="M162"/>
        </row>
        <row r="163">
          <cell r="A163" t="str">
            <v>35.1.00 Teniendo en cuenta la contrapropuesta establecida por el IDPC se propone como producto el # de cupos del diplomado</v>
          </cell>
          <cell r="B163">
            <v>10</v>
          </cell>
          <cell r="C163" t="str">
            <v>Rrom</v>
          </cell>
          <cell r="D163" t="str">
            <v>IDPC</v>
          </cell>
          <cell r="E163">
            <v>10</v>
          </cell>
          <cell r="F163"/>
          <cell r="G163">
            <v>3</v>
          </cell>
          <cell r="H163"/>
          <cell r="I163"/>
          <cell r="J163">
            <v>3</v>
          </cell>
          <cell r="K163">
            <v>0.3</v>
          </cell>
          <cell r="L163">
            <v>0.3</v>
          </cell>
          <cell r="M163"/>
        </row>
        <row r="164">
          <cell r="A164" t="str">
            <v>36.1.00 Teniendo en cuenta la contrapropuesta establecida por el IDPC se propone como producto el % de fichas técnicas, mapeos y registros de PCI</v>
          </cell>
          <cell r="B164">
            <v>11</v>
          </cell>
          <cell r="C164" t="str">
            <v>Rrom</v>
          </cell>
          <cell r="D164" t="str">
            <v>IDPC</v>
          </cell>
          <cell r="E164">
            <v>1</v>
          </cell>
          <cell r="F164"/>
          <cell r="G164">
            <v>0</v>
          </cell>
          <cell r="H164"/>
          <cell r="I164"/>
          <cell r="J164">
            <v>0</v>
          </cell>
          <cell r="K164">
            <v>0</v>
          </cell>
          <cell r="L164">
            <v>0</v>
          </cell>
          <cell r="M164"/>
        </row>
        <row r="165">
          <cell r="A165" t="str">
            <v>37.1.00 Implementar las Olimpiadas Gitanas de Bogotá</v>
          </cell>
          <cell r="B165">
            <v>12</v>
          </cell>
          <cell r="C165" t="str">
            <v>Rrom</v>
          </cell>
          <cell r="D165" t="str">
            <v>IDRD</v>
          </cell>
          <cell r="E165">
            <v>1</v>
          </cell>
          <cell r="F165"/>
          <cell r="G165">
            <v>1</v>
          </cell>
          <cell r="H165"/>
          <cell r="I165"/>
          <cell r="J165">
            <v>1</v>
          </cell>
          <cell r="K165">
            <v>1</v>
          </cell>
          <cell r="L165">
            <v>1</v>
          </cell>
          <cell r="M165"/>
        </row>
        <row r="166">
          <cell r="A166" t="str">
            <v>38.1.00 Garantizar la gratuidad de acceso al 100% de Niños, Niñas y Jóvenes Gitanos interesados en participar en las escuelas deportivas</v>
          </cell>
          <cell r="B166">
            <v>13</v>
          </cell>
          <cell r="C166" t="str">
            <v>Rrom</v>
          </cell>
          <cell r="D166" t="str">
            <v>IDRD</v>
          </cell>
          <cell r="E166">
            <v>1</v>
          </cell>
          <cell r="F166"/>
          <cell r="G166">
            <v>1</v>
          </cell>
          <cell r="H166"/>
          <cell r="I166"/>
          <cell r="J166">
            <v>1</v>
          </cell>
          <cell r="K166">
            <v>1</v>
          </cell>
          <cell r="L166">
            <v>1</v>
          </cell>
          <cell r="M166"/>
        </row>
        <row r="167">
          <cell r="A167" t="str">
            <v>39.1.00 Implementar el día de la felicidad Gitana: un espacio recreo deportivo de encuentro y compartir Gitano</v>
          </cell>
          <cell r="B167">
            <v>14</v>
          </cell>
          <cell r="C167" t="str">
            <v>Rrom</v>
          </cell>
          <cell r="D167" t="str">
            <v>IDRD</v>
          </cell>
          <cell r="E167"/>
          <cell r="F167"/>
          <cell r="G167"/>
          <cell r="H167"/>
          <cell r="I167"/>
          <cell r="J167"/>
          <cell r="K167"/>
          <cell r="L167"/>
          <cell r="M167" t="str">
            <v>Sin meta para 2024</v>
          </cell>
        </row>
        <row r="168">
          <cell r="A168" t="str">
            <v>40.1.00 Apoyar la conmemoración del día 8 de abril del pueblo Rrom en los años 2021, 2022 y 2024.</v>
          </cell>
          <cell r="B168">
            <v>15</v>
          </cell>
          <cell r="C168" t="str">
            <v>Rrom</v>
          </cell>
          <cell r="D168" t="str">
            <v>SCRD</v>
          </cell>
          <cell r="E168">
            <v>1</v>
          </cell>
          <cell r="F168"/>
          <cell r="G168">
            <v>0.25</v>
          </cell>
          <cell r="H168"/>
          <cell r="I168"/>
          <cell r="J168">
            <v>0.25</v>
          </cell>
          <cell r="K168">
            <v>0.25</v>
          </cell>
          <cell r="L168">
            <v>0.25</v>
          </cell>
          <cell r="M168"/>
        </row>
        <row r="169">
          <cell r="A169" t="str">
            <v>Política Pública para y del Pueblo Rrom en Bogotá</v>
          </cell>
          <cell r="B169">
            <v>20</v>
          </cell>
          <cell r="C169"/>
          <cell r="D169"/>
          <cell r="E169">
            <v>15</v>
          </cell>
          <cell r="F169"/>
          <cell r="G169"/>
          <cell r="H169"/>
          <cell r="I169"/>
          <cell r="J169"/>
          <cell r="K169"/>
          <cell r="L169">
            <v>0.14285714290000001</v>
          </cell>
          <cell r="M169"/>
        </row>
        <row r="170">
          <cell r="A170" t="str">
            <v>7.1.1. Estrategia para la protección, fortalecimiento, reconocimiento, fomento, formación y sensibilización de las prácticas culturales del pueblo gitano en Bogotá, concertada con el Consejo Consultivo y de Concertación gitano.
 Nota Aclaratoria: Se ejecutarán en total 3 estrategias para el fomento, la protección, la recuperación y el fortalecimiento de las prácticas culturales del pueblo gitano durante los 12 años de ejecución de la política pública, 1 por cada periodo de gobierno distrital; se aclara que dentro de la programación de la meta del producto se registra el 100% que corresponde al porcentaje de ejecución frente a lo programado por cada estrategia.</v>
          </cell>
          <cell r="B170">
            <v>1</v>
          </cell>
          <cell r="C170" t="str">
            <v>Rrom</v>
          </cell>
          <cell r="D170" t="str">
            <v>SCRD</v>
          </cell>
          <cell r="E170">
            <v>1</v>
          </cell>
          <cell r="F170"/>
          <cell r="G170"/>
          <cell r="H170"/>
          <cell r="I170" t="str">
            <v>N/A</v>
          </cell>
          <cell r="J170"/>
          <cell r="K170">
            <v>0</v>
          </cell>
          <cell r="L170">
            <v>0</v>
          </cell>
          <cell r="M170"/>
        </row>
        <row r="171">
          <cell r="A171" t="str">
            <v>7.1.10 Estrategia de promoción, divulgación, visibilización y apropiación de las practicas culturales del Pueblo Rrom de Bogotá, mediante concertación con la Instancia Consultiva Gitana de Bogotá y su normatividad vigente.</v>
          </cell>
          <cell r="B171">
            <v>2</v>
          </cell>
          <cell r="C171" t="str">
            <v>Rrom</v>
          </cell>
          <cell r="D171" t="str">
            <v>SCRD</v>
          </cell>
          <cell r="E171">
            <v>1</v>
          </cell>
          <cell r="F171"/>
          <cell r="G171"/>
          <cell r="H171"/>
          <cell r="I171">
            <v>0</v>
          </cell>
          <cell r="J171">
            <v>0</v>
          </cell>
          <cell r="K171">
            <v>0</v>
          </cell>
          <cell r="L171">
            <v>0</v>
          </cell>
          <cell r="M171"/>
        </row>
        <row r="172">
          <cell r="A172" t="str">
            <v>7.1.11. Kelimos Rrom (Olimpiadas Gitanas) mediante concertación con la Instancia Consultiva Gitana de Bogotá.</v>
          </cell>
          <cell r="B172">
            <v>3</v>
          </cell>
          <cell r="C172" t="str">
            <v>Rrom</v>
          </cell>
          <cell r="D172" t="str">
            <v xml:space="preserve"> IDRD</v>
          </cell>
          <cell r="E172">
            <v>2</v>
          </cell>
          <cell r="F172"/>
          <cell r="G172"/>
          <cell r="H172"/>
          <cell r="I172">
            <v>0</v>
          </cell>
          <cell r="J172">
            <v>0</v>
          </cell>
          <cell r="K172">
            <v>0</v>
          </cell>
          <cell r="L172">
            <v>0</v>
          </cell>
          <cell r="M172"/>
        </row>
        <row r="173">
          <cell r="A173" t="str">
            <v>7.1.12 Día de la Felicidad mediante concertación con la Instancia Consultiva Gitana de Bogotá conforme a su normativa vigente.</v>
          </cell>
          <cell r="B173">
            <v>4</v>
          </cell>
          <cell r="C173" t="str">
            <v>Rrom</v>
          </cell>
          <cell r="D173" t="str">
            <v xml:space="preserve"> IDRD</v>
          </cell>
          <cell r="E173">
            <v>1</v>
          </cell>
          <cell r="F173"/>
          <cell r="G173"/>
          <cell r="H173"/>
          <cell r="I173">
            <v>0</v>
          </cell>
          <cell r="J173">
            <v>0</v>
          </cell>
          <cell r="K173">
            <v>0</v>
          </cell>
          <cell r="L173">
            <v>0</v>
          </cell>
          <cell r="M173"/>
        </row>
        <row r="174">
          <cell r="A174" t="str">
            <v>7.1.13 Plan de acción para cultivar y enriquecer las capacidades musicales de las niñas, los niños y adolescentes del Pueblo Rrom, mediante el otorgamiento de cupos preferenciales en los centros filarmónicos escolares y locales, la enseñanza y transmisión de conocimientos y repertorios concertados con la instancia Consultiva del Pueblo Rrom de Bogotá y su normatividad vigente.</v>
          </cell>
          <cell r="B174">
            <v>5</v>
          </cell>
          <cell r="C174" t="str">
            <v>Rrom</v>
          </cell>
          <cell r="D174" t="str">
            <v>OFB</v>
          </cell>
          <cell r="E174">
            <v>1</v>
          </cell>
          <cell r="F174"/>
          <cell r="G174"/>
          <cell r="H174"/>
          <cell r="I174">
            <v>1</v>
          </cell>
          <cell r="J174">
            <v>1</v>
          </cell>
          <cell r="K174">
            <v>1</v>
          </cell>
          <cell r="L174">
            <v>1</v>
          </cell>
          <cell r="M174"/>
        </row>
        <row r="175">
          <cell r="A175" t="str">
            <v>7.1.14 Conmemoración anual del día internacional del Pueblo Rrom, concertado con la instancia distrital gitana y su normativa vigente.</v>
          </cell>
          <cell r="B175">
            <v>6</v>
          </cell>
          <cell r="C175" t="str">
            <v>Rrom</v>
          </cell>
          <cell r="D175" t="str">
            <v>SCRD</v>
          </cell>
          <cell r="E175">
            <v>0</v>
          </cell>
          <cell r="F175"/>
          <cell r="G175"/>
          <cell r="H175"/>
          <cell r="I175"/>
          <cell r="J175"/>
          <cell r="K175"/>
          <cell r="L175"/>
          <cell r="M175"/>
        </row>
        <row r="176">
          <cell r="A176" t="str">
            <v>7.1.15 Concierto de Homenaje al Pueblo Rrom en compañía de la Orquesta Filarmónica de Bogotá con la presentación del grupo tradicional concertado con la instancia consultiva Rrom y su normativa vigente.</v>
          </cell>
          <cell r="B176">
            <v>7</v>
          </cell>
          <cell r="C176" t="str">
            <v>Rrom</v>
          </cell>
          <cell r="D176" t="str">
            <v>OFB</v>
          </cell>
          <cell r="E176">
            <v>1</v>
          </cell>
          <cell r="F176"/>
          <cell r="G176"/>
          <cell r="H176"/>
          <cell r="I176"/>
          <cell r="J176">
            <v>0</v>
          </cell>
          <cell r="K176">
            <v>0</v>
          </cell>
          <cell r="L176">
            <v>0</v>
          </cell>
          <cell r="M176"/>
        </row>
        <row r="177">
          <cell r="A177" t="str">
            <v>7.1.16. Estrategia artística y cultural de saberes ancestrales que promueva, fortalezca y visibilice prácticas y experiencias artísticas y culturales del Pueblo Rrom concertada con el Consejo Consultivo Rrom conforme a su normativa vigente.</v>
          </cell>
          <cell r="B177">
            <v>8</v>
          </cell>
          <cell r="C177" t="str">
            <v>Rrom</v>
          </cell>
          <cell r="D177" t="str">
            <v>FUGA</v>
          </cell>
          <cell r="E177">
            <v>2</v>
          </cell>
          <cell r="F177"/>
          <cell r="G177"/>
          <cell r="H177"/>
          <cell r="I177"/>
          <cell r="J177">
            <v>0</v>
          </cell>
          <cell r="K177">
            <v>0</v>
          </cell>
          <cell r="L177">
            <v>0</v>
          </cell>
          <cell r="M177"/>
        </row>
        <row r="178">
          <cell r="A178" t="str">
            <v>7.1.17 Estrategia de apoyo a producciones técnicas en el escenario el Muelle para el correcto funcionamiento de las conmemoraciones y visibilización de actividades y eventos del Pueblo Rrom de Bogotá en concertación con su instancia consultiva y normatividad vigente.</v>
          </cell>
          <cell r="B178">
            <v>9</v>
          </cell>
          <cell r="C178" t="str">
            <v>Rrom</v>
          </cell>
          <cell r="D178" t="str">
            <v>FUGA</v>
          </cell>
          <cell r="E178">
            <v>2</v>
          </cell>
          <cell r="F178"/>
          <cell r="G178"/>
          <cell r="H178"/>
          <cell r="I178"/>
          <cell r="J178">
            <v>0</v>
          </cell>
          <cell r="K178">
            <v>0</v>
          </cell>
          <cell r="L178">
            <v>0</v>
          </cell>
          <cell r="M178"/>
        </row>
        <row r="179">
          <cell r="A179" t="str">
            <v>7.1.18 Estrategia para el fortalecimiento de la producción técnica y logística para la realización de eventos artísticos del Pueblo Rrom, en escenarios a cargo de IDARTES en funcionamiento y en concertación con el consejo consultivo y su normativa vigente.</v>
          </cell>
          <cell r="B179">
            <v>10</v>
          </cell>
          <cell r="C179" t="str">
            <v>Rrom</v>
          </cell>
          <cell r="D179" t="str">
            <v>IDARTES</v>
          </cell>
          <cell r="E179">
            <v>2</v>
          </cell>
          <cell r="F179"/>
          <cell r="G179"/>
          <cell r="H179"/>
          <cell r="I179">
            <v>2</v>
          </cell>
          <cell r="J179">
            <v>2</v>
          </cell>
          <cell r="K179">
            <v>1</v>
          </cell>
          <cell r="L179">
            <v>1</v>
          </cell>
          <cell r="M179"/>
        </row>
        <row r="180">
          <cell r="A180" t="str">
            <v>7.1.19. Estrategia de formación artística para el pueblo Rrom o gitano residente en Bogotá en concertación con el Consejo Consultivo del Pueblo Rrom conforme a su normativa vigente.</v>
          </cell>
          <cell r="B180">
            <v>11</v>
          </cell>
          <cell r="C180" t="str">
            <v>Rrom</v>
          </cell>
          <cell r="D180" t="str">
            <v>IDARTES</v>
          </cell>
          <cell r="E180"/>
          <cell r="F180"/>
          <cell r="G180"/>
          <cell r="H180"/>
          <cell r="I180"/>
          <cell r="J180"/>
          <cell r="K180"/>
          <cell r="L180"/>
          <cell r="M180" t="str">
            <v>INICIA 2025</v>
          </cell>
        </row>
        <row r="181">
          <cell r="A181" t="str">
            <v>7.1.2 Proceso de identificación de manifestaciones de patrimonio cultural del pueblo Rrom implementado concertado con el consejo consultivo y de concertación Rrom conforme a su norma vigente.</v>
          </cell>
          <cell r="B181">
            <v>12</v>
          </cell>
          <cell r="C181" t="str">
            <v>Rrom</v>
          </cell>
          <cell r="D181" t="str">
            <v>IDPC</v>
          </cell>
          <cell r="E181"/>
          <cell r="F181"/>
          <cell r="G181"/>
          <cell r="H181"/>
          <cell r="I181"/>
          <cell r="J181"/>
          <cell r="K181"/>
          <cell r="L181"/>
          <cell r="M181" t="str">
            <v>INICIA 2026</v>
          </cell>
        </row>
        <row r="182">
          <cell r="A182" t="str">
            <v>7.1.20. Préstamo de parques o escenarios recreodeportivos concertados a partir de solicitudes que recibe el IDRD por parte de las organizaciones del pueblo Rrom en el uso del tiempo libre en concertación con la instancia consultiva y su normatividad vigente.</v>
          </cell>
          <cell r="B182">
            <v>13</v>
          </cell>
          <cell r="C182" t="str">
            <v>Rrom</v>
          </cell>
          <cell r="D182" t="str">
            <v xml:space="preserve"> IDRD</v>
          </cell>
          <cell r="E182">
            <v>1</v>
          </cell>
          <cell r="F182"/>
          <cell r="G182"/>
          <cell r="H182"/>
          <cell r="I182"/>
          <cell r="J182">
            <v>0</v>
          </cell>
          <cell r="K182">
            <v>0</v>
          </cell>
          <cell r="L182">
            <v>0</v>
          </cell>
          <cell r="M182"/>
        </row>
        <row r="183">
          <cell r="A183" t="str">
            <v>7.1.3 Estrategia de comunicaciones para la divulgación del patrimonio cultural del pueblo Rrom concertada con el Consejo Consultivo Rrom y su normativa vigente</v>
          </cell>
          <cell r="B183">
            <v>14</v>
          </cell>
          <cell r="C183" t="str">
            <v>Rrom</v>
          </cell>
          <cell r="D183" t="str">
            <v>IDPC</v>
          </cell>
          <cell r="E183"/>
          <cell r="F183"/>
          <cell r="G183"/>
          <cell r="H183"/>
          <cell r="I183"/>
          <cell r="J183"/>
          <cell r="K183"/>
          <cell r="L183"/>
          <cell r="M183" t="str">
            <v>INICIA 2026</v>
          </cell>
        </row>
        <row r="184">
          <cell r="A184" t="str">
            <v>7.1.4 Estrategia para el fortalecimiento recreativo y deportivo del Pueblo Rrom reconocido en el distrito capital en torno a sus usos y costumbres bajo la misionalidad del IDRD en pro de la preservación de su etnodesarrollo y de una mejor salud concertado con el consultivo y de concertación del Pueblo Rrom y su normativa vigente.</v>
          </cell>
          <cell r="B184">
            <v>15</v>
          </cell>
          <cell r="C184" t="str">
            <v>Rrom</v>
          </cell>
          <cell r="D184" t="str">
            <v xml:space="preserve"> IDRD</v>
          </cell>
          <cell r="E184">
            <v>6</v>
          </cell>
          <cell r="F184"/>
          <cell r="G184"/>
          <cell r="H184"/>
          <cell r="I184"/>
          <cell r="J184">
            <v>0</v>
          </cell>
          <cell r="K184">
            <v>0</v>
          </cell>
          <cell r="L184">
            <v>0</v>
          </cell>
          <cell r="M184"/>
        </row>
        <row r="185">
          <cell r="A185" t="str">
            <v>7.1.5 Estrategia de intervención para la inclusión de la cultura Gitana en Planes de Desarrollo Local, programas y proyectos de las localidades de Kennedy y Puente Aranda, concertada con la Instancia Consultiva Rrom de Bogotá.
 Nota Aclaratoria: Se ejecutarán en total 3 estrategias de intervención para la inclusión de la cultura Gitana en Planes de Desarrollo Local, programas y proyectos de las localidades de Kennedy y Puente Aranda durante los 12 años de ejecución de la política, 1 por cada periodo de gobierno distrital; se aclara que dentro de la programación de la meta del producto se registra el 100% que corresponde al porcentaje de ejecución frente a lo programado por cada estrategia.</v>
          </cell>
          <cell r="B185">
            <v>16</v>
          </cell>
          <cell r="C185" t="str">
            <v>Rrom</v>
          </cell>
          <cell r="D185" t="str">
            <v>SCRD</v>
          </cell>
          <cell r="E185">
            <v>1</v>
          </cell>
          <cell r="F185"/>
          <cell r="G185"/>
          <cell r="H185"/>
          <cell r="I185"/>
          <cell r="J185">
            <v>0</v>
          </cell>
          <cell r="K185">
            <v>0</v>
          </cell>
          <cell r="L185">
            <v>0</v>
          </cell>
          <cell r="M185"/>
        </row>
        <row r="186">
          <cell r="A186" t="str">
            <v>7.1.6 Caracterización y actualización cuatrienal sobre zakono o prácticas culturales del pueblo Rrom o Gitano, concertado con el Consejo Consultivo y de Concertación del pueblo Gitano y su normatividad vigente.</v>
          </cell>
          <cell r="B186">
            <v>17</v>
          </cell>
          <cell r="C186" t="str">
            <v>Rrom</v>
          </cell>
          <cell r="D186" t="str">
            <v>SCRD</v>
          </cell>
          <cell r="E186"/>
          <cell r="F186"/>
          <cell r="G186"/>
          <cell r="H186"/>
          <cell r="I186"/>
          <cell r="J186"/>
          <cell r="K186"/>
          <cell r="L186"/>
          <cell r="M186" t="str">
            <v>INICIA 2026</v>
          </cell>
        </row>
        <row r="187">
          <cell r="A187" t="str">
            <v>7.1.7 Estrategia para la mitigación de la exclusión y la prevención de la discriminación contra el pueblo gitano a través del testeo, transferencias metodológicas y promoción de acciones de Cultura Ciudadana y concertada con el consejo consultivo y de concertación y su normativa vigente.
 Nota Aclaratoria: Se ejecutarán en total 3 estrategias para la mitigación de la exclusión y la prevención de la discriminación contra el pueblo gitano a través del testeo, transferencias metodológicas y promoción de acciones de Cultura Ciudadana durante los 12 años de ejecución de la política pública, 1 por cada periodo de gobierno distrital; se aclara que dentro de la programación de la meta del producto se registra el 100% que corresponde al porcentaje de ejecución frente a lo programado por cada estrategia.</v>
          </cell>
          <cell r="B187">
            <v>18</v>
          </cell>
          <cell r="C187" t="str">
            <v>Rrom</v>
          </cell>
          <cell r="D187" t="str">
            <v>SCRD</v>
          </cell>
          <cell r="E187">
            <v>1</v>
          </cell>
          <cell r="F187"/>
          <cell r="G187"/>
          <cell r="H187"/>
          <cell r="I187"/>
          <cell r="J187">
            <v>0</v>
          </cell>
          <cell r="K187">
            <v>0</v>
          </cell>
          <cell r="L187">
            <v>0</v>
          </cell>
          <cell r="M187"/>
        </row>
        <row r="188">
          <cell r="A188" t="str">
            <v>7.1.8. Proceso de acompañamiento diferencial para el pueblo Rrom para la postulación de emprendimientos de economía cultural y creativa a la ruta de fortalecimiento empresarial de la Secretaría de Cultura, Recreación y Deporte, concertado con la instancia distrital Gitana y su normativa vigente.
 Nota: el acompañamiento diferencial podrá realizarse en el fortalecimiento a la GESTIÓN, FORMACIÓN, ARTICULACIÓN , SOCIALIZACIÓN Y VISIBILIZACIÓN.</v>
          </cell>
          <cell r="B188">
            <v>19</v>
          </cell>
          <cell r="C188" t="str">
            <v>Rrom</v>
          </cell>
          <cell r="D188" t="str">
            <v>SCRD</v>
          </cell>
          <cell r="E188">
            <v>4</v>
          </cell>
          <cell r="F188"/>
          <cell r="G188"/>
          <cell r="H188"/>
          <cell r="I188">
            <v>0</v>
          </cell>
          <cell r="J188">
            <v>0</v>
          </cell>
          <cell r="K188">
            <v>0</v>
          </cell>
          <cell r="L188">
            <v>0</v>
          </cell>
          <cell r="M188"/>
        </row>
        <row r="189">
          <cell r="A189" t="str">
            <v>7.1.9 Mecanismos de fomento anuales orientados a fortalecer los procesos de identificación, activación, salvaguardia o divulgación de las manifestaciones de patrimonio cultural inmaterial, saberes ancestrales del pueblo Rrom concertada con el Consejo Consultivo y su normativa vigente.</v>
          </cell>
          <cell r="B189">
            <v>20</v>
          </cell>
          <cell r="C189" t="str">
            <v>Rrom</v>
          </cell>
          <cell r="D189" t="str">
            <v>IDPC</v>
          </cell>
          <cell r="E189"/>
          <cell r="F189"/>
          <cell r="G189"/>
          <cell r="H189"/>
          <cell r="I189"/>
          <cell r="J189"/>
          <cell r="K189"/>
          <cell r="L189"/>
          <cell r="M189" t="str">
            <v>INICIA 2026</v>
          </cell>
        </row>
        <row r="190">
          <cell r="A190" t="str">
            <v>PIAA Indigenas</v>
          </cell>
          <cell r="B190">
            <v>38</v>
          </cell>
          <cell r="C190"/>
          <cell r="D190"/>
          <cell r="E190">
            <v>31</v>
          </cell>
          <cell r="F190"/>
          <cell r="G190"/>
          <cell r="H190"/>
          <cell r="I190"/>
          <cell r="J190"/>
          <cell r="K190"/>
          <cell r="L190">
            <v>0.42557603690000001</v>
          </cell>
          <cell r="M190"/>
        </row>
        <row r="191">
          <cell r="A191" t="str">
            <v>6.3.00 Fortalecer la lengua propia de 14 pueblos indígenas concertado con el espacio autónomo.</v>
          </cell>
          <cell r="B191">
            <v>1</v>
          </cell>
          <cell r="C191" t="str">
            <v>Indígenas Consultivos</v>
          </cell>
          <cell r="D191" t="str">
            <v>SCRD</v>
          </cell>
          <cell r="E191">
            <v>1</v>
          </cell>
          <cell r="F191"/>
          <cell r="G191">
            <v>0.25</v>
          </cell>
          <cell r="H191"/>
          <cell r="I191"/>
          <cell r="J191">
            <v>0.25</v>
          </cell>
          <cell r="K191">
            <v>0.25</v>
          </cell>
          <cell r="L191">
            <v>0.25</v>
          </cell>
          <cell r="M191"/>
        </row>
        <row r="192">
          <cell r="A192" t="str">
            <v>7.3.00 Apoyar técnica y financieramente el Encuentro Distrital de pueblos indígenas, de conformidad con el Decreto 842/19</v>
          </cell>
          <cell r="B192">
            <v>2</v>
          </cell>
          <cell r="C192" t="str">
            <v>Indígenas Consultivos</v>
          </cell>
          <cell r="D192" t="str">
            <v>SCRD</v>
          </cell>
          <cell r="E192">
            <v>1</v>
          </cell>
          <cell r="F192"/>
          <cell r="G192">
            <v>0.25</v>
          </cell>
          <cell r="H192"/>
          <cell r="I192"/>
          <cell r="J192">
            <v>0.25</v>
          </cell>
          <cell r="K192">
            <v>0.25</v>
          </cell>
          <cell r="L192">
            <v>0.25</v>
          </cell>
          <cell r="M192"/>
        </row>
        <row r="193">
          <cell r="A193" t="str">
            <v>8.3.00 Apoyar técnica y financieramente el Encuentro Distrital de mujeres indígenas, de conformidad con el Decreto 865/19</v>
          </cell>
          <cell r="B193">
            <v>3</v>
          </cell>
          <cell r="C193" t="str">
            <v>Indígenas Consultivos</v>
          </cell>
          <cell r="D193" t="str">
            <v>SCRD</v>
          </cell>
          <cell r="E193">
            <v>1</v>
          </cell>
          <cell r="F193"/>
          <cell r="G193">
            <v>0.25</v>
          </cell>
          <cell r="H193"/>
          <cell r="I193"/>
          <cell r="J193">
            <v>0.25</v>
          </cell>
          <cell r="K193">
            <v>0.25</v>
          </cell>
          <cell r="L193">
            <v>0.25</v>
          </cell>
          <cell r="M193"/>
        </row>
        <row r="194">
          <cell r="A194" t="str">
            <v>9.3.00 Fortalecer y visibilizar las expresiones artísticas de los pueblos indígenas para el conocimiento de la ciudadanía, a través de la difusión de diferentes ensambles musicales junto con la Orquesta Filarmónica de Bogotá - OFB y en concertación con autoridades de pueblos indígenas. La acción será desarrollada por demanda con el cabildo interesado, teniendo en cuenta su trayectoria y procesos artísticos relevantes.</v>
          </cell>
          <cell r="B194">
            <v>4</v>
          </cell>
          <cell r="C194" t="str">
            <v>Indígenas Consultivos</v>
          </cell>
          <cell r="D194" t="str">
            <v>OFB</v>
          </cell>
          <cell r="E194">
            <v>1</v>
          </cell>
          <cell r="F194"/>
          <cell r="G194">
            <v>0</v>
          </cell>
          <cell r="H194"/>
          <cell r="I194"/>
          <cell r="J194">
            <v>0</v>
          </cell>
          <cell r="K194">
            <v>0</v>
          </cell>
          <cell r="L194">
            <v>0</v>
          </cell>
          <cell r="M194"/>
        </row>
        <row r="195">
          <cell r="A195" t="str">
            <v>23.3.00 Garantizar la vinculación de niñas, niños, adolescentes y jóvenes de los Pueblos Indígenas que hacen parte del espacio autónomo a los procesos de formación impartidos por la OFB, en los Centros Filarmónicos Escolares y Locales</v>
          </cell>
          <cell r="B195">
            <v>5</v>
          </cell>
          <cell r="C195" t="str">
            <v>Indígenas Consultivos</v>
          </cell>
          <cell r="D195" t="str">
            <v>OFB</v>
          </cell>
          <cell r="E195">
            <v>1</v>
          </cell>
          <cell r="F195"/>
          <cell r="G195">
            <v>1</v>
          </cell>
          <cell r="H195"/>
          <cell r="I195"/>
          <cell r="J195">
            <v>1</v>
          </cell>
          <cell r="K195">
            <v>1</v>
          </cell>
          <cell r="L195">
            <v>1</v>
          </cell>
          <cell r="M195"/>
        </row>
        <row r="196">
          <cell r="A196" t="str">
            <v>19.3.00 Realizar un (1) campeonato distrital de fútbol y microfútbol por año, por grupos etarios para los pueblos indígenas que hacen parte del espacio autónomo. La acción se desarrollará mediante concertación con las autoridades de estos pueblos.</v>
          </cell>
          <cell r="B196">
            <v>6</v>
          </cell>
          <cell r="C196" t="str">
            <v>Indígenas Consultivos</v>
          </cell>
          <cell r="D196" t="str">
            <v>IDRD</v>
          </cell>
          <cell r="E196">
            <v>1</v>
          </cell>
          <cell r="F196">
            <v>1</v>
          </cell>
          <cell r="G196"/>
          <cell r="H196"/>
          <cell r="I196"/>
          <cell r="J196">
            <v>1</v>
          </cell>
          <cell r="K196">
            <v>1</v>
          </cell>
          <cell r="L196">
            <v>1</v>
          </cell>
          <cell r="M196"/>
        </row>
        <row r="197">
          <cell r="A197" t="str">
            <v>20.3.00 Realizar un (1) encuentro de juegos tradicionales anual para cada pueblo indígena bajo sus usos y costumbres.</v>
          </cell>
          <cell r="B197">
            <v>7</v>
          </cell>
          <cell r="C197" t="str">
            <v>Indígenas Consultivos</v>
          </cell>
          <cell r="D197" t="str">
            <v>IDRD</v>
          </cell>
          <cell r="E197">
            <v>1</v>
          </cell>
          <cell r="F197"/>
          <cell r="G197">
            <v>1</v>
          </cell>
          <cell r="H197"/>
          <cell r="I197"/>
          <cell r="J197">
            <v>1</v>
          </cell>
          <cell r="K197">
            <v>1</v>
          </cell>
          <cell r="L197">
            <v>1</v>
          </cell>
          <cell r="M197"/>
        </row>
        <row r="198">
          <cell r="A198" t="str">
            <v>21.3.00 Disponer de mínimo 80 cupos en procesos de formación deportiva para niños, niñas y adolescentes de los pueblos indígenas que hacen parte del espacio autónomo.</v>
          </cell>
          <cell r="B198">
            <v>8</v>
          </cell>
          <cell r="C198" t="str">
            <v>Indígenas Consultivos</v>
          </cell>
          <cell r="D198" t="str">
            <v>IDRD</v>
          </cell>
          <cell r="E198">
            <v>20</v>
          </cell>
          <cell r="F198"/>
          <cell r="G198">
            <v>42</v>
          </cell>
          <cell r="H198"/>
          <cell r="I198"/>
          <cell r="J198">
            <v>42</v>
          </cell>
          <cell r="K198">
            <v>2.1</v>
          </cell>
          <cell r="L198">
            <v>1</v>
          </cell>
          <cell r="M198"/>
        </row>
        <row r="199">
          <cell r="A199" t="str">
            <v>22.3. 00 Garantizar el préstamo de canchas sintéticas de fútbol y fútbol sala, para el desarrollo deportivo de los pueblos indígenas que hacen parte del espacio autónomo</v>
          </cell>
          <cell r="B199">
            <v>9</v>
          </cell>
          <cell r="C199" t="str">
            <v>Indígenas Consultivos</v>
          </cell>
          <cell r="D199" t="str">
            <v>IDRD</v>
          </cell>
          <cell r="E199">
            <v>1</v>
          </cell>
          <cell r="F199"/>
          <cell r="G199">
            <v>3</v>
          </cell>
          <cell r="H199"/>
          <cell r="I199"/>
          <cell r="J199">
            <v>3</v>
          </cell>
          <cell r="K199">
            <v>3</v>
          </cell>
          <cell r="L199">
            <v>1</v>
          </cell>
          <cell r="M199"/>
        </row>
        <row r="200">
          <cell r="A200" t="str">
            <v>10.3.00 Garantizar la pervivencia cultural mediante la identificación de manifestaciones de Patrimonio Cultural Inmaterial con los pueblos indígenas pertenecientes al espacio autónomo.</v>
          </cell>
          <cell r="B200">
            <v>10</v>
          </cell>
          <cell r="C200" t="str">
            <v>Indígenas Consultivos</v>
          </cell>
          <cell r="D200" t="str">
            <v>IDPC</v>
          </cell>
          <cell r="E200">
            <v>1</v>
          </cell>
          <cell r="F200"/>
          <cell r="G200">
            <v>0</v>
          </cell>
          <cell r="H200"/>
          <cell r="I200"/>
          <cell r="J200">
            <v>0</v>
          </cell>
          <cell r="K200">
            <v>0</v>
          </cell>
          <cell r="L200">
            <v>0</v>
          </cell>
          <cell r="M200"/>
        </row>
        <row r="201">
          <cell r="A201" t="str">
            <v>14.3.00 Garantizar estímulos en el marco de la beca de grupos étnicos en concertación con los pueblos indígenas que hacen del espacio autónomo,</v>
          </cell>
          <cell r="B201">
            <v>11</v>
          </cell>
          <cell r="C201" t="str">
            <v>Indígenas Consultivos</v>
          </cell>
          <cell r="D201" t="str">
            <v>IDPC</v>
          </cell>
          <cell r="E201">
            <v>1</v>
          </cell>
          <cell r="F201"/>
          <cell r="G201">
            <v>1</v>
          </cell>
          <cell r="H201"/>
          <cell r="I201"/>
          <cell r="J201">
            <v>1</v>
          </cell>
          <cell r="K201">
            <v>1</v>
          </cell>
          <cell r="L201">
            <v>1</v>
          </cell>
          <cell r="M201"/>
        </row>
        <row r="202">
          <cell r="A202" t="str">
            <v>4.3.00 Inclusión de niños y niñas durante el cuatrienio, pertenecientes a los pueblos indígenas del Distrito a las 14 experiencias artísticas en las que participarían gradualmente 14 sabedores (as) indígenas - artistas formadores de estos pueblos</v>
          </cell>
          <cell r="B202">
            <v>12</v>
          </cell>
          <cell r="C202" t="str">
            <v>Indígenas Consultivos</v>
          </cell>
          <cell r="D202" t="str">
            <v>Idartes</v>
          </cell>
          <cell r="E202">
            <v>80</v>
          </cell>
          <cell r="F202">
            <v>20</v>
          </cell>
          <cell r="G202">
            <v>20</v>
          </cell>
          <cell r="H202"/>
          <cell r="I202"/>
          <cell r="J202">
            <v>40</v>
          </cell>
          <cell r="K202">
            <v>0.5</v>
          </cell>
          <cell r="L202">
            <v>0.5</v>
          </cell>
          <cell r="M202"/>
        </row>
        <row r="203">
          <cell r="A203" t="str">
            <v>5.3.00 Inclusión de jóvenes, adultos y adultos mayores de los pueblos indígenas residentes en la ciudad durante el cuatrienio quienes participaran en los 14 procesos de formación artística integral que se llevaran a cabo gradualmente durante los cuatro años</v>
          </cell>
          <cell r="B203">
            <v>13</v>
          </cell>
          <cell r="C203" t="str">
            <v>Indígenas Consultivos</v>
          </cell>
          <cell r="D203" t="str">
            <v>Idartes</v>
          </cell>
          <cell r="E203">
            <v>80</v>
          </cell>
          <cell r="F203">
            <v>20</v>
          </cell>
          <cell r="G203">
            <v>20</v>
          </cell>
          <cell r="H203"/>
          <cell r="I203"/>
          <cell r="J203">
            <v>40</v>
          </cell>
          <cell r="K203">
            <v>0.5</v>
          </cell>
          <cell r="L203">
            <v>0.5</v>
          </cell>
          <cell r="M203"/>
        </row>
        <row r="204">
          <cell r="A204" t="str">
            <v>12.3.00 Fomentar y concertar catorce (14) iniciativas y/o procesos artísticos de los cabildos indígenas que hacen parte del espacio autónomo</v>
          </cell>
          <cell r="B204">
            <v>14</v>
          </cell>
          <cell r="C204" t="str">
            <v>Indígenas Consultivos</v>
          </cell>
          <cell r="D204" t="str">
            <v>Idartes</v>
          </cell>
          <cell r="E204">
            <v>14</v>
          </cell>
          <cell r="F204">
            <v>1</v>
          </cell>
          <cell r="G204">
            <v>1</v>
          </cell>
          <cell r="H204"/>
          <cell r="I204"/>
          <cell r="J204">
            <v>2</v>
          </cell>
          <cell r="K204">
            <v>0.14285714290000001</v>
          </cell>
          <cell r="L204">
            <v>0.14285714290000001</v>
          </cell>
          <cell r="M204"/>
        </row>
        <row r="205">
          <cell r="A205" t="str">
            <v>18.5.00 Realizar cuatro (4) mesas de Arte, una (1) anual, que fomente el diálogo intercultural con la participación de los agentes, artistas y organizaciones artísticas de los 14 cabildos indígenas que hacen parte del espacio autónomo.</v>
          </cell>
          <cell r="B205">
            <v>15</v>
          </cell>
          <cell r="C205" t="str">
            <v>Indígenas Consultivos</v>
          </cell>
          <cell r="D205" t="str">
            <v>Idartes</v>
          </cell>
          <cell r="E205">
            <v>1</v>
          </cell>
          <cell r="F205">
            <v>0.1</v>
          </cell>
          <cell r="G205">
            <v>0.1</v>
          </cell>
          <cell r="H205"/>
          <cell r="I205"/>
          <cell r="J205">
            <v>0.2</v>
          </cell>
          <cell r="K205">
            <v>0.2</v>
          </cell>
          <cell r="L205">
            <v>0.2</v>
          </cell>
          <cell r="M205"/>
        </row>
        <row r="206">
          <cell r="A206" t="str">
            <v>11.3.00 En el marco de la programación artística y cultural realizada en cada vigencia por la Fundación Gilberto Alzate Avendaño, se incluirán programas artísticos y culturales de los pueblos indígenas que hacen parte del espacio autónomo. Este apoyo en particular se concentra en poner a disposición de la comunidad los escenarios, espacios artísticos de la FUGA y su capacidad logística y de producción en un evento anual.</v>
          </cell>
          <cell r="B206">
            <v>16</v>
          </cell>
          <cell r="C206" t="str">
            <v>Indígenas Consultivos</v>
          </cell>
          <cell r="D206" t="str">
            <v>FUGA</v>
          </cell>
          <cell r="E206">
            <v>1</v>
          </cell>
          <cell r="F206">
            <v>0.1</v>
          </cell>
          <cell r="G206"/>
          <cell r="H206"/>
          <cell r="I206"/>
          <cell r="J206">
            <v>0.1</v>
          </cell>
          <cell r="K206">
            <v>0.1</v>
          </cell>
          <cell r="L206">
            <v>0.1</v>
          </cell>
          <cell r="M206"/>
        </row>
        <row r="207">
          <cell r="A207" t="str">
            <v>13.3.00 En el marco de la programación artística y cultural realizada en cada vigencia por la Fundación Gilberto Álzate Avendaño, se incluirán programas artísticos y culturales de los pueblos indígenas que hacen parte del espacio autónomo. Este apoyo en particular se concentra en poner a disposición de la comunidad los escenarios, espacios artísticos de la FUGA y su capacidad logística y de producción en un evento anual.</v>
          </cell>
          <cell r="B207">
            <v>17</v>
          </cell>
          <cell r="C207" t="str">
            <v>Indígenas Consultivos</v>
          </cell>
          <cell r="D207" t="str">
            <v>FUGA</v>
          </cell>
          <cell r="E207">
            <v>1</v>
          </cell>
          <cell r="F207"/>
          <cell r="G207">
            <v>0</v>
          </cell>
          <cell r="H207"/>
          <cell r="I207"/>
          <cell r="J207">
            <v>0</v>
          </cell>
          <cell r="K207">
            <v>0</v>
          </cell>
          <cell r="L207">
            <v>0</v>
          </cell>
          <cell r="M207"/>
        </row>
        <row r="208">
          <cell r="A208" t="str">
            <v>15.3.00 Garantizar a las comunidades indígenas que hacen parte del espacio autónomo la participación en el proceso de gestión social del proyecto Bronx Distrito Creativo, donde pueden tener cabida las expresiones de su cultura que se materialicen en la economía cultural y creativa, tales como la artesanía, las artes y los oficios propios</v>
          </cell>
          <cell r="B208">
            <v>18</v>
          </cell>
          <cell r="C208" t="str">
            <v>Indígenas Consultivos</v>
          </cell>
          <cell r="D208" t="str">
            <v>FUGA</v>
          </cell>
          <cell r="E208">
            <v>1</v>
          </cell>
          <cell r="F208"/>
          <cell r="G208">
            <v>0</v>
          </cell>
          <cell r="H208"/>
          <cell r="I208"/>
          <cell r="J208">
            <v>0</v>
          </cell>
          <cell r="K208">
            <v>0</v>
          </cell>
          <cell r="L208">
            <v>0</v>
          </cell>
          <cell r="M208"/>
        </row>
        <row r="209">
          <cell r="A209" t="str">
            <v>16.3.00 Abrir cupos en procesos de formación para el emprendimiento en la economía cultural y creativa en una línea de orden étnico con el propósito de mejorar habilidades blandas y sofisticación de productos. Este proceso de formación incluirá un modelo de formación específica que tenga en cuenta las necesidades de los pueblos y comunidades indígenas</v>
          </cell>
          <cell r="B209">
            <v>19</v>
          </cell>
          <cell r="C209" t="str">
            <v>Indígenas Consultivos</v>
          </cell>
          <cell r="D209" t="str">
            <v>FUGA</v>
          </cell>
          <cell r="E209">
            <v>5</v>
          </cell>
          <cell r="F209"/>
          <cell r="G209">
            <v>0</v>
          </cell>
          <cell r="H209"/>
          <cell r="I209"/>
          <cell r="J209">
            <v>0</v>
          </cell>
          <cell r="K209">
            <v>0</v>
          </cell>
          <cell r="L209">
            <v>0</v>
          </cell>
          <cell r="M209"/>
        </row>
        <row r="210">
          <cell r="A210" t="str">
            <v>17.3.00 Incluir un espacio en la plataforma tecnológica de la FUGA que facilite la circulación y consumo de los bienes, contenidos y servicios ofertados por los actores culturales y creativos del centro. Se incluirá un espacio específico destinado a la oferta de grupos étnicos y una sección para los bienes, servicios y manifestaciones de pueblos y comunidades indígenas.</v>
          </cell>
          <cell r="B210">
            <v>20</v>
          </cell>
          <cell r="C210" t="str">
            <v>Indígenas Consultivos</v>
          </cell>
          <cell r="D210" t="str">
            <v>FUGA</v>
          </cell>
          <cell r="E210">
            <v>1</v>
          </cell>
          <cell r="F210"/>
          <cell r="G210">
            <v>0</v>
          </cell>
          <cell r="H210"/>
          <cell r="I210"/>
          <cell r="J210">
            <v>0</v>
          </cell>
          <cell r="K210">
            <v>0</v>
          </cell>
          <cell r="L210">
            <v>0</v>
          </cell>
          <cell r="M210"/>
        </row>
        <row r="211">
          <cell r="A211" t="str">
            <v>18.3.00 Desarrollar estrategias de comunicación que visibilicen procesos culturales, artísticos, recreativos y deportivos, desarrollados por los pueblos indígenas, a espacios y plataformas de circulación de las artes y la cultura. Se realizará mesa técnica para su desarrollo con los pueblos indígenas que hacen parte del espacio autónomo.</v>
          </cell>
          <cell r="B211">
            <v>21</v>
          </cell>
          <cell r="C211" t="str">
            <v>Indígenas Consultivos</v>
          </cell>
          <cell r="D211" t="str">
            <v>CANAL CAPITAL</v>
          </cell>
          <cell r="E211">
            <v>1</v>
          </cell>
          <cell r="F211"/>
          <cell r="G211">
            <v>1</v>
          </cell>
          <cell r="H211"/>
          <cell r="I211"/>
          <cell r="J211">
            <v>1</v>
          </cell>
          <cell r="K211">
            <v>1</v>
          </cell>
          <cell r="L211">
            <v>1</v>
          </cell>
          <cell r="M211"/>
        </row>
        <row r="212">
          <cell r="A212" t="str">
            <v>1.1.00 Crear de forma articulada estrategias de comunicación para la visibilización de los procesos organizativos, políticos, culturales, artísticos, recreativos y deportivos, desarrollados por los pueblos, comunidades y otras formas organizativas de gobiernos propios indígenas, a espacios y plataformas de circulación de las artes y la cultura. Se realizará mesa técnica para su desarrollo en el primer trimestre de cada año con los pueblos, comunidades y otras formas organizativas de gobiernos propios indígenas.</v>
          </cell>
          <cell r="B212">
            <v>22</v>
          </cell>
          <cell r="C212" t="str">
            <v>Indígenas Otas Formas</v>
          </cell>
          <cell r="D212" t="str">
            <v>CANAL CAPITAL</v>
          </cell>
          <cell r="E212">
            <v>1</v>
          </cell>
          <cell r="F212"/>
          <cell r="G212">
            <v>1</v>
          </cell>
          <cell r="H212"/>
          <cell r="I212"/>
          <cell r="J212">
            <v>1</v>
          </cell>
          <cell r="K212">
            <v>1</v>
          </cell>
          <cell r="L212">
            <v>1</v>
          </cell>
          <cell r="M212"/>
        </row>
        <row r="213">
          <cell r="A213" t="str">
            <v>2.1.00 En el marco de la programación artística y cultural realizada en cada vigencia por la Fundación Gilberto Álzate Avendaño, se incluirán programas artísticos y culturales de los pueblos indígenas. Este apoyo en particular se concentra en poner a disposición de la comunidad los escenarios, espacios artísticos de la FUGA y su capacidad logística y de producción en un evento anual. NOTA: se deben generar espacios específicos previa concertación con los pueblos y comunidades indígenas de acuerdo con sus formas de gobierno propios.</v>
          </cell>
          <cell r="B213">
            <v>23</v>
          </cell>
          <cell r="C213" t="str">
            <v>Indígenas Otas Formas</v>
          </cell>
          <cell r="D213" t="str">
            <v>FUGA</v>
          </cell>
          <cell r="E213">
            <v>1</v>
          </cell>
          <cell r="F213"/>
          <cell r="G213">
            <v>0</v>
          </cell>
          <cell r="H213"/>
          <cell r="I213"/>
          <cell r="J213">
            <v>0</v>
          </cell>
          <cell r="K213">
            <v>0</v>
          </cell>
          <cell r="L213">
            <v>0</v>
          </cell>
          <cell r="M213"/>
        </row>
        <row r="214">
          <cell r="A214" t="str">
            <v>3.1.00 Creación de contenidos digitales con información del patrimonio cultural de los pueblos indígenas que permitan un nuevo reconocimiento en el contexto urbano para ser incluido dentro de la plataforma tecnológica de la FUGA, previa concertación con los pueblos y comunidades indígenas de acuerdo con sus formas de gobierno propios.</v>
          </cell>
          <cell r="B214">
            <v>24</v>
          </cell>
          <cell r="C214" t="str">
            <v>Indígenas Otas Formas</v>
          </cell>
          <cell r="D214" t="str">
            <v>FUGA</v>
          </cell>
          <cell r="E214">
            <v>1</v>
          </cell>
          <cell r="F214"/>
          <cell r="G214">
            <v>1</v>
          </cell>
          <cell r="H214"/>
          <cell r="I214"/>
          <cell r="J214">
            <v>1</v>
          </cell>
          <cell r="K214">
            <v>1</v>
          </cell>
          <cell r="L214">
            <v>1</v>
          </cell>
          <cell r="M214"/>
        </row>
        <row r="215">
          <cell r="A215" t="str">
            <v>4.1.00 Abrir 10 cupos en procesos de formación para pueblos, comunidades y otras formas organizativas de gobiernos propios en emprendimiento, economía cultural y creativa en una línea de orden étnico con el propósito de mejorar habilidades blandas y sofisticación de productos. Este proceso de formación incluirá un modelo de capacitación específica que tenga en cuenta las necesidades de los pueblos, comunidades y otras formas organizativas de gobiernos propios. NOTA: se concertará y se seleccionará a las personas representantes de los pueblos, comunidades y otras formas organizativas de gobiernos propios por parte de estas autoridades, garantizando su participación comprometida con el proceso formativo.</v>
          </cell>
          <cell r="B215">
            <v>25</v>
          </cell>
          <cell r="C215" t="str">
            <v>Indígenas Otas Formas</v>
          </cell>
          <cell r="D215" t="str">
            <v>FUGA</v>
          </cell>
          <cell r="E215">
            <v>10</v>
          </cell>
          <cell r="F215"/>
          <cell r="G215">
            <v>10</v>
          </cell>
          <cell r="H215"/>
          <cell r="I215"/>
          <cell r="J215">
            <v>10</v>
          </cell>
          <cell r="K215">
            <v>1</v>
          </cell>
          <cell r="L215">
            <v>1</v>
          </cell>
          <cell r="M215"/>
        </row>
        <row r="216">
          <cell r="A216" t="str">
            <v>6.1.00 Fortalecer a través de experiencias culturales (usos y costumbres - prácticas artísticas), "espacios intergeneracionales" con prioridad hacia los niños y niñas de la primera infancia previa concertación con los pueblos y comunidades indígenas de acuerdo con sus formas de gobierno propios.</v>
          </cell>
          <cell r="B216">
            <v>26</v>
          </cell>
          <cell r="C216" t="str">
            <v>Indígenas Otas Formas</v>
          </cell>
          <cell r="D216" t="str">
            <v>Idartes</v>
          </cell>
          <cell r="E216">
            <v>20</v>
          </cell>
          <cell r="F216"/>
          <cell r="G216">
            <v>0</v>
          </cell>
          <cell r="H216"/>
          <cell r="I216"/>
          <cell r="J216">
            <v>0</v>
          </cell>
          <cell r="K216">
            <v>0</v>
          </cell>
          <cell r="L216">
            <v>0</v>
          </cell>
          <cell r="M216"/>
        </row>
        <row r="217">
          <cell r="A217" t="str">
            <v>7.1.00 Implementar y fortalecer procesos de formación cultural (usos y costumbres - prácticas artísticas) integrales que incluyen a niños y niñas, jóvenes, adultos y adultos mayores de las comunidades de los gobiernos propios del Distrito durante el cuatrienio</v>
          </cell>
          <cell r="B217">
            <v>27</v>
          </cell>
          <cell r="C217" t="str">
            <v>Indígenas Otas Formas</v>
          </cell>
          <cell r="D217" t="str">
            <v>Idartes</v>
          </cell>
          <cell r="E217">
            <v>20</v>
          </cell>
          <cell r="F217"/>
          <cell r="G217">
            <v>0</v>
          </cell>
          <cell r="H217"/>
          <cell r="I217"/>
          <cell r="J217">
            <v>0</v>
          </cell>
          <cell r="K217">
            <v>0</v>
          </cell>
          <cell r="L217">
            <v>0</v>
          </cell>
          <cell r="M217"/>
        </row>
        <row r="218">
          <cell r="A218" t="str">
            <v>8.1.00 Fortalecer las experiencias culturales (usos y costumbres - prácticas artísticas), en oraliteratura de pueblos, comunidades y otras formas organizativas de gobiernos propios que permitan preservar sus procesos colectivos y memorias, previa concertación con los pueblos y comunidades indígenas de acuerdo con sus formas de gobierno propios.</v>
          </cell>
          <cell r="B218">
            <v>28</v>
          </cell>
          <cell r="C218" t="str">
            <v>Indígenas Otas Formas</v>
          </cell>
          <cell r="D218" t="str">
            <v>Idartes</v>
          </cell>
          <cell r="E218">
            <v>5</v>
          </cell>
          <cell r="F218"/>
          <cell r="G218"/>
          <cell r="H218"/>
          <cell r="I218"/>
          <cell r="J218">
            <v>0</v>
          </cell>
          <cell r="K218">
            <v>0</v>
          </cell>
          <cell r="L218">
            <v>0</v>
          </cell>
          <cell r="M218"/>
        </row>
        <row r="219">
          <cell r="A219" t="str">
            <v>9.1.00 Garantizar 30 cupos del diplomado de Patrimonio Cultural a los gobiernos propios indígenas durante el cuatrienio (10 cupos por cada año para 2021, 2022 y 2023).</v>
          </cell>
          <cell r="B219">
            <v>29</v>
          </cell>
          <cell r="C219" t="str">
            <v>Indígenas Otas Formas</v>
          </cell>
          <cell r="D219" t="str">
            <v>IDPC</v>
          </cell>
          <cell r="E219"/>
          <cell r="F219"/>
          <cell r="G219"/>
          <cell r="H219"/>
          <cell r="I219"/>
          <cell r="J219"/>
          <cell r="K219"/>
          <cell r="L219"/>
          <cell r="M219" t="str">
            <v>Accion finalizada en 2023</v>
          </cell>
        </row>
        <row r="220">
          <cell r="A220" t="str">
            <v>10.1.00 Fortalecer la pervivencia cultural mediante la identificación y salvaguardia de las manifestaciones de Patrimonio Cultural Inmaterial desde un enfoque diferencial indígena previa concertación con los pueblos y comunidades indígenas de acuerdo con sus formas de gobierno propios.</v>
          </cell>
          <cell r="B220">
            <v>30</v>
          </cell>
          <cell r="C220" t="str">
            <v>Indígenas Otas Formas</v>
          </cell>
          <cell r="D220" t="str">
            <v>IDPC</v>
          </cell>
          <cell r="E220">
            <v>1</v>
          </cell>
          <cell r="F220"/>
          <cell r="G220">
            <v>0</v>
          </cell>
          <cell r="H220"/>
          <cell r="I220"/>
          <cell r="J220">
            <v>0</v>
          </cell>
          <cell r="K220">
            <v>0</v>
          </cell>
          <cell r="L220">
            <v>0</v>
          </cell>
          <cell r="M220"/>
        </row>
        <row r="221">
          <cell r="A221" t="str">
            <v>11.1.00 Garantizar un estímulo en el marco de la beca de grupos étnicos, categoría pueblos, comunidades y otras formas organizativas de gobiernos propios indígenas del Distrito. NOTA: concertar criterios de formulación del estímulo con los gobiernos propios.</v>
          </cell>
          <cell r="B221">
            <v>31</v>
          </cell>
          <cell r="C221" t="str">
            <v>Indígenas Otas Formas</v>
          </cell>
          <cell r="D221" t="str">
            <v>IDPC</v>
          </cell>
          <cell r="E221">
            <v>1</v>
          </cell>
          <cell r="F221"/>
          <cell r="G221">
            <v>0</v>
          </cell>
          <cell r="H221"/>
          <cell r="I221"/>
          <cell r="J221">
            <v>0</v>
          </cell>
          <cell r="K221">
            <v>0</v>
          </cell>
          <cell r="L221">
            <v>0</v>
          </cell>
          <cell r="M221"/>
        </row>
        <row r="222">
          <cell r="A222" t="str">
            <v>12.1.00 Garantizar el fortalecimiento de los espacios de intercambio de prácticas ancestrales asociadas a juegos y actividades de deportes convencional para los pueblos y comunidades indígenas y sus formas de gobierno propios.</v>
          </cell>
          <cell r="B222">
            <v>32</v>
          </cell>
          <cell r="C222" t="str">
            <v>Indígenas Otas Formas</v>
          </cell>
          <cell r="D222" t="str">
            <v>IDRD</v>
          </cell>
          <cell r="E222">
            <v>1</v>
          </cell>
          <cell r="F222"/>
          <cell r="G222">
            <v>1</v>
          </cell>
          <cell r="H222"/>
          <cell r="I222"/>
          <cell r="J222">
            <v>1</v>
          </cell>
          <cell r="K222">
            <v>1</v>
          </cell>
          <cell r="L222">
            <v>1</v>
          </cell>
          <cell r="M222"/>
        </row>
        <row r="223">
          <cell r="A223" t="str">
            <v>13.1.00 Crear una ruta inicial para la revisión normativa en el marco de los Beneficios Económicos Periódicos (BEPS) con enfoque diferencial indígena a cargo de la Dirección de Arte, Cultura y Patrimonio de la SCRD, que articule Distrito y Nación, concertado con los pueblos y comunidades de acuerdo con sus formas de gobierno propios.</v>
          </cell>
          <cell r="B223">
            <v>33</v>
          </cell>
          <cell r="C223" t="str">
            <v>Indígenas Otas Formas</v>
          </cell>
          <cell r="D223" t="str">
            <v>SCRD</v>
          </cell>
          <cell r="E223"/>
          <cell r="F223"/>
          <cell r="G223"/>
          <cell r="H223"/>
          <cell r="I223"/>
          <cell r="J223"/>
          <cell r="K223"/>
          <cell r="L223"/>
          <cell r="M223" t="str">
            <v>Accion finalizada en 2023</v>
          </cell>
        </row>
        <row r="224">
          <cell r="A224" t="str">
            <v>14.1.00 Garantizar la participación en la formulación de la Política Pública de promoción de la lectura, la investigación y la circulación de obras de la literatura de los pueblos indígenas, a través de la consulta con los pueblos, comunidades y gobiernos propios indígenas del Distrito, en clave de sus necesidades, intereses y apuestas.</v>
          </cell>
          <cell r="B224">
            <v>34</v>
          </cell>
          <cell r="C224" t="str">
            <v>Indígenas Otas Formas</v>
          </cell>
          <cell r="D224" t="str">
            <v>SCRD</v>
          </cell>
          <cell r="E224"/>
          <cell r="F224"/>
          <cell r="G224"/>
          <cell r="H224"/>
          <cell r="I224"/>
          <cell r="J224"/>
          <cell r="K224"/>
          <cell r="L224"/>
          <cell r="M224" t="str">
            <v>Accion finalizada en 2023</v>
          </cell>
        </row>
        <row r="225">
          <cell r="A225" t="str">
            <v>15.1.00 Garantizar 15 cupos por año para los procesos de formación que adelanta la Dirección de Asuntos Locales y Participación de la SCRD previa concertación con los pueblos y comunidades de acuerdo con sus formas de gobierno propios (NOTA: se revisara apoyos logísticos de acuerdo a disponibilidad financiera).</v>
          </cell>
          <cell r="B225">
            <v>35</v>
          </cell>
          <cell r="C225" t="str">
            <v>Indígenas Otas Formas</v>
          </cell>
          <cell r="D225" t="str">
            <v>SCRD</v>
          </cell>
          <cell r="E225"/>
          <cell r="F225"/>
          <cell r="G225"/>
          <cell r="H225"/>
          <cell r="I225"/>
          <cell r="J225"/>
          <cell r="K225"/>
          <cell r="L225"/>
          <cell r="M225" t="str">
            <v>Accion finalizada en 2023</v>
          </cell>
        </row>
        <row r="226">
          <cell r="A226" t="str">
            <v>16.1.00 Fortalecer los espacios de intercambio de saberes de los pueblos y comunidades indígenas, para lo cual se realizará la revisión de la asignación presupuestal para los años 2022 y 2023, en el año 2021.</v>
          </cell>
          <cell r="B226">
            <v>36</v>
          </cell>
          <cell r="C226" t="str">
            <v>Indígenas Otas Formas</v>
          </cell>
          <cell r="D226" t="str">
            <v>SCRD</v>
          </cell>
          <cell r="E226"/>
          <cell r="F226"/>
          <cell r="G226"/>
          <cell r="H226"/>
          <cell r="I226"/>
          <cell r="J226"/>
          <cell r="K226"/>
          <cell r="L226"/>
          <cell r="M226" t="str">
            <v>Accion finalizada en 2023</v>
          </cell>
        </row>
        <row r="227">
          <cell r="A227" t="str">
            <v>17.1.00 Garantizar la participación efectiva de los pueblos y comunidades indígenas dentro del diseño de la Política Pública de las Casas de Cultura.</v>
          </cell>
          <cell r="B227">
            <v>37</v>
          </cell>
          <cell r="C227" t="str">
            <v>Indígenas Otas Formas</v>
          </cell>
          <cell r="D227" t="str">
            <v>SCRD</v>
          </cell>
          <cell r="E227"/>
          <cell r="F227"/>
          <cell r="G227"/>
          <cell r="H227"/>
          <cell r="I227"/>
          <cell r="J227"/>
          <cell r="K227"/>
          <cell r="L227"/>
          <cell r="M227" t="str">
            <v>Accion finalizada en 2023</v>
          </cell>
        </row>
        <row r="228">
          <cell r="A228" t="str">
            <v>18.1.00 Fortalecimiento de las capacidades técnicas de los pueblos, comunidades indígenas en todas sus formas de gobiernos propios para la participación y postulación a las acciones concernientes al desarrollo de Distritos Creativos en el marco de la implementación de esta política pública (dado el desarrollo de acciones en presencialidad se contará con el recurso logístico para el desarrollo de las mismas).</v>
          </cell>
          <cell r="B228">
            <v>38</v>
          </cell>
          <cell r="C228" t="str">
            <v>Indígenas Otas Formas</v>
          </cell>
          <cell r="D228" t="str">
            <v>SCRD</v>
          </cell>
          <cell r="E228"/>
          <cell r="F228"/>
          <cell r="G228"/>
          <cell r="H228"/>
          <cell r="I228"/>
          <cell r="J228"/>
          <cell r="K228"/>
          <cell r="L228"/>
          <cell r="M228" t="str">
            <v>Accion finalizada en 2023</v>
          </cell>
        </row>
        <row r="229">
          <cell r="A229" t="str">
            <v>Política Pública de los Pueblos Indígenas</v>
          </cell>
          <cell r="B229">
            <v>16</v>
          </cell>
          <cell r="C229"/>
          <cell r="D229"/>
          <cell r="E229">
            <v>15</v>
          </cell>
          <cell r="F229"/>
          <cell r="G229"/>
          <cell r="H229"/>
          <cell r="I229"/>
          <cell r="J229"/>
          <cell r="K229"/>
          <cell r="L229">
            <v>0.28111111109999998</v>
          </cell>
          <cell r="M229"/>
        </row>
        <row r="230">
          <cell r="A230" t="str">
            <v>1.4.1Estrategia de fortalecimiento de la identidad cultural del Pueblo Muisca de Bosa, en concordancia con el Plan de Vida de la Comunidad Muisca de Bosa y concertado con sus autoridades.</v>
          </cell>
          <cell r="B230">
            <v>1</v>
          </cell>
          <cell r="C230" t="str">
            <v>Indígena</v>
          </cell>
          <cell r="D230" t="str">
            <v>SCRD</v>
          </cell>
          <cell r="E230">
            <v>0.25</v>
          </cell>
          <cell r="F230"/>
          <cell r="G230"/>
          <cell r="H230"/>
          <cell r="I230"/>
          <cell r="J230">
            <v>0</v>
          </cell>
          <cell r="K230">
            <v>0</v>
          </cell>
          <cell r="L230">
            <v>0</v>
          </cell>
          <cell r="M230"/>
        </row>
        <row r="231">
          <cell r="A231" t="str">
            <v>1.4.2.Proceso de salvaguardia del Festival Jizca Chía Zhue, de acuerdo con la implementación de la normativa e instrumentos de gestión del patrimonio vigentes.</v>
          </cell>
          <cell r="B231">
            <v>2</v>
          </cell>
          <cell r="C231" t="str">
            <v>Indígena</v>
          </cell>
          <cell r="D231" t="str">
            <v>IDPC</v>
          </cell>
          <cell r="E231">
            <v>0.08</v>
          </cell>
          <cell r="F231"/>
          <cell r="G231"/>
          <cell r="H231"/>
          <cell r="I231"/>
          <cell r="J231">
            <v>0</v>
          </cell>
          <cell r="K231">
            <v>0</v>
          </cell>
          <cell r="L231">
            <v>0</v>
          </cell>
          <cell r="M231"/>
        </row>
        <row r="232">
          <cell r="A232" t="str">
            <v>2.1.1.Procesos artísticos y culturales asociados con las conmemoraciones y festividades para cada uno de los pueblos indígenas concertado con el espacio autónomo, según la normatividad vigente.</v>
          </cell>
          <cell r="B232">
            <v>3</v>
          </cell>
          <cell r="C232" t="str">
            <v>Indígena</v>
          </cell>
          <cell r="D232" t="str">
            <v>IDARTES</v>
          </cell>
          <cell r="E232"/>
          <cell r="F232"/>
          <cell r="G232"/>
          <cell r="H232"/>
          <cell r="I232"/>
          <cell r="J232"/>
          <cell r="K232"/>
          <cell r="L232"/>
          <cell r="M232" t="str">
            <v>Producto dara inicio en 2025.</v>
          </cell>
        </row>
        <row r="233">
          <cell r="A233" t="str">
            <v>2.1.2.Estrategia para la protección, promoción y fortalecimiento de la lengua propia de los pueblos indígenas en Bogotá, concertada, diseñada e implementada con el espacio autónomo de pueblos indígenas del Distrito.</v>
          </cell>
          <cell r="B233">
            <v>4</v>
          </cell>
          <cell r="C233" t="str">
            <v>Indígena</v>
          </cell>
          <cell r="D233" t="str">
            <v>SCRD</v>
          </cell>
          <cell r="E233">
            <v>25</v>
          </cell>
          <cell r="F233"/>
          <cell r="G233"/>
          <cell r="H233"/>
          <cell r="I233">
            <v>1</v>
          </cell>
          <cell r="J233">
            <v>1</v>
          </cell>
          <cell r="K233">
            <v>0.04</v>
          </cell>
          <cell r="L233">
            <v>0.04</v>
          </cell>
          <cell r="M233"/>
        </row>
        <row r="234">
          <cell r="A234" t="str">
            <v>2.1.3.Estrategia para el fortalecimiento recreativo o deportivo de la comunidad indígena reconocidas en el distrito capital en torno a sus usos y costumbres, concertado con el espacio autónomo según la normatividad vigente.</v>
          </cell>
          <cell r="B234">
            <v>5</v>
          </cell>
          <cell r="C234" t="str">
            <v>Indígena</v>
          </cell>
          <cell r="D234" t="str">
            <v>IDRD</v>
          </cell>
          <cell r="E234">
            <v>3</v>
          </cell>
          <cell r="F234"/>
          <cell r="G234"/>
          <cell r="H234"/>
          <cell r="I234">
            <v>1</v>
          </cell>
          <cell r="J234">
            <v>1</v>
          </cell>
          <cell r="K234">
            <v>0.33333333329999998</v>
          </cell>
          <cell r="L234">
            <v>0.33333333329999998</v>
          </cell>
          <cell r="M234"/>
        </row>
        <row r="235">
          <cell r="A235" t="str">
            <v>2.1.4.Procesos de formación en prácticas de arte propio dirigidos a niños, niñas y adolescentes de los pueblos indígenas residentes en la ciudad de Bogotá, concertado con el espacio autónomo según la normatividad vigente</v>
          </cell>
          <cell r="B235">
            <v>6</v>
          </cell>
          <cell r="C235" t="str">
            <v>Indígena</v>
          </cell>
          <cell r="D235" t="str">
            <v>IDARTES</v>
          </cell>
          <cell r="E235">
            <v>0</v>
          </cell>
          <cell r="F235"/>
          <cell r="G235"/>
          <cell r="H235"/>
          <cell r="I235"/>
          <cell r="J235"/>
          <cell r="K235"/>
          <cell r="L235"/>
          <cell r="M235" t="str">
            <v>Producto dara inicio en 2025.</v>
          </cell>
        </row>
        <row r="236">
          <cell r="A236" t="str">
            <v>2.1.5.Parques y/o escenarios prestados a la comunidad a partir de solicitudes semestrales que recibe el IDRD por parte de los pueblos Indígenas en el uso del tiempo libre.</v>
          </cell>
          <cell r="B236">
            <v>7</v>
          </cell>
          <cell r="C236" t="str">
            <v>Indígena</v>
          </cell>
          <cell r="D236" t="str">
            <v>IDRD</v>
          </cell>
          <cell r="E236">
            <v>1</v>
          </cell>
          <cell r="F236"/>
          <cell r="G236"/>
          <cell r="H236"/>
          <cell r="I236">
            <v>100</v>
          </cell>
          <cell r="J236">
            <v>100</v>
          </cell>
          <cell r="K236">
            <v>100</v>
          </cell>
          <cell r="L236">
            <v>1</v>
          </cell>
          <cell r="M236"/>
        </row>
        <row r="237">
          <cell r="A237" t="str">
            <v>2.1.6.Acceso de los niños, niñas y adolescentes de los pueblos indígenas para el desarrollo de actividades recreativas y/o deportivas focalizadas territorialmente, priorizando su participación con apoyo institucional.</v>
          </cell>
          <cell r="B237">
            <v>8</v>
          </cell>
          <cell r="C237" t="str">
            <v>Indígena</v>
          </cell>
          <cell r="D237" t="str">
            <v>IDRD</v>
          </cell>
          <cell r="E237">
            <v>1</v>
          </cell>
          <cell r="F237"/>
          <cell r="G237"/>
          <cell r="H237"/>
          <cell r="I237"/>
          <cell r="J237">
            <v>0</v>
          </cell>
          <cell r="K237">
            <v>0</v>
          </cell>
          <cell r="L237">
            <v>0</v>
          </cell>
          <cell r="M237"/>
        </row>
        <row r="238">
          <cell r="A238" t="str">
            <v>2.1.7.Campeonato distrital de fútbol, masculino y femenino, de los pueblos indígenas en concertación con el espacio autónomo.</v>
          </cell>
          <cell r="B238">
            <v>9</v>
          </cell>
          <cell r="C238" t="str">
            <v>Indígena</v>
          </cell>
          <cell r="D238" t="str">
            <v>IDRD</v>
          </cell>
          <cell r="E238">
            <v>0</v>
          </cell>
          <cell r="F238"/>
          <cell r="G238"/>
          <cell r="H238"/>
          <cell r="I238"/>
          <cell r="J238"/>
          <cell r="K238"/>
          <cell r="L238"/>
          <cell r="M238"/>
        </row>
        <row r="239">
          <cell r="A239" t="str">
            <v>2.1.8.Conmemoración de dos eventos anuales, para el fomento de las prácticas artísticas, culturales y patrimoniales, concertado con el espacio autónomo según la normatividad vigente.</v>
          </cell>
          <cell r="B239">
            <v>10</v>
          </cell>
          <cell r="C239" t="str">
            <v>Indígena</v>
          </cell>
          <cell r="D239" t="str">
            <v>SCRD</v>
          </cell>
          <cell r="E239">
            <v>2</v>
          </cell>
          <cell r="F239"/>
          <cell r="G239"/>
          <cell r="H239"/>
          <cell r="I239">
            <v>2</v>
          </cell>
          <cell r="J239">
            <v>2</v>
          </cell>
          <cell r="K239">
            <v>1</v>
          </cell>
          <cell r="L239">
            <v>1</v>
          </cell>
          <cell r="M239"/>
        </row>
        <row r="240">
          <cell r="A240" t="str">
            <v>2.1.9.Préstamos de escenarios y su respectivo equipo técnico para la conmemoración de dos eventos a través de diligenciamiento de formato solicitud de uso temporal de Equipamientos Culturales por parte de la representación del Espacio Autónomo según la normatividad vigente.</v>
          </cell>
          <cell r="B240">
            <v>11</v>
          </cell>
          <cell r="C240" t="str">
            <v>Indígena</v>
          </cell>
          <cell r="D240" t="str">
            <v>IDARTES</v>
          </cell>
          <cell r="E240">
            <v>2</v>
          </cell>
          <cell r="F240"/>
          <cell r="G240"/>
          <cell r="H240"/>
          <cell r="I240">
            <v>2</v>
          </cell>
          <cell r="J240">
            <v>2</v>
          </cell>
          <cell r="K240">
            <v>1</v>
          </cell>
          <cell r="L240">
            <v>1</v>
          </cell>
          <cell r="M240"/>
        </row>
        <row r="241">
          <cell r="A241" t="str">
            <v>2.1.10.Proceso de fortalecimiento de la fase de distribución, exhibición y consumo de la cadena de valor de la economía cultural y creativa de los pueblos indígenas a través de formación y participación en mercados y/o ferias de emprendimientos.</v>
          </cell>
          <cell r="B241">
            <v>12</v>
          </cell>
          <cell r="C241" t="str">
            <v>Indígena</v>
          </cell>
          <cell r="D241" t="str">
            <v>FUGA</v>
          </cell>
          <cell r="E241">
            <v>14</v>
          </cell>
          <cell r="F241"/>
          <cell r="G241"/>
          <cell r="H241"/>
          <cell r="I241"/>
          <cell r="J241">
            <v>0</v>
          </cell>
          <cell r="K241">
            <v>0</v>
          </cell>
          <cell r="L241">
            <v>0</v>
          </cell>
          <cell r="M241"/>
        </row>
        <row r="242">
          <cell r="A242" t="str">
            <v>2.1.11.Procesos de vinculación para la formación impartida por la OFB para niñas, niños y adolescentes de los Pueblos Indígenas que hacen parte del espacio autónomo según concertación de acuerdo a la normatividad vigente</v>
          </cell>
          <cell r="B242">
            <v>13</v>
          </cell>
          <cell r="C242" t="str">
            <v>Indígena</v>
          </cell>
          <cell r="D242" t="str">
            <v>OFB</v>
          </cell>
          <cell r="E242">
            <v>100</v>
          </cell>
          <cell r="F242"/>
          <cell r="G242"/>
          <cell r="H242"/>
          <cell r="I242"/>
          <cell r="J242">
            <v>0</v>
          </cell>
          <cell r="K242">
            <v>0</v>
          </cell>
          <cell r="L242">
            <v>0</v>
          </cell>
          <cell r="M242"/>
        </row>
        <row r="243">
          <cell r="A243" t="str">
            <v>2.1.12.Concierto concertado con el espacio autónomo que integre a las agrupaciones de los cabildos con la agrupación designada por la Orquesta Filarmónica de Bogotá - OFB, para fortalecer y visibilizar las expresiones artísticas de los pueblos indígenas.</v>
          </cell>
          <cell r="B243">
            <v>14</v>
          </cell>
          <cell r="C243" t="str">
            <v>Indígena</v>
          </cell>
          <cell r="D243" t="str">
            <v>OFB</v>
          </cell>
          <cell r="E243">
            <v>0</v>
          </cell>
          <cell r="F243"/>
          <cell r="G243"/>
          <cell r="H243"/>
          <cell r="I243">
            <v>1</v>
          </cell>
          <cell r="J243"/>
          <cell r="K243"/>
          <cell r="L243"/>
          <cell r="M243"/>
        </row>
        <row r="244">
          <cell r="A244" t="str">
            <v>3.1.4.Estrategia de fomento orientada a fortalecer los procesos de formación propia, activación o divulgación intercultural e intergeneracional que permita a la sociedad mayoritaria comprender el significado ancestral del territorio y de los sitios sagrados desde la visión y el pensamiento Muisca, concertada y ejecutada con el Pueblo Muisca de Suba y Bosa.</v>
          </cell>
          <cell r="B244">
            <v>15</v>
          </cell>
          <cell r="C244" t="str">
            <v>Indígena</v>
          </cell>
          <cell r="D244" t="str">
            <v>IDPC</v>
          </cell>
          <cell r="E244">
            <v>1</v>
          </cell>
          <cell r="F244"/>
          <cell r="G244"/>
          <cell r="H244"/>
          <cell r="I244"/>
          <cell r="J244">
            <v>0</v>
          </cell>
          <cell r="K244">
            <v>0</v>
          </cell>
          <cell r="L244">
            <v>0</v>
          </cell>
          <cell r="M244"/>
        </row>
        <row r="245">
          <cell r="A245" t="str">
            <v>3.1.10.Actividades rituales y culturales en los sitios sagrados del Pueblo Muisca, de acuerdo con las fechas conmemorativas del Calendario ancestral, concertadas con el Pueblo Muisca de Suba y Bosa.</v>
          </cell>
          <cell r="B245">
            <v>16</v>
          </cell>
          <cell r="C245" t="str">
            <v>Indígena</v>
          </cell>
          <cell r="D245" t="str">
            <v>IDPC</v>
          </cell>
          <cell r="E245">
            <v>2</v>
          </cell>
          <cell r="F245"/>
          <cell r="G245"/>
          <cell r="H245"/>
          <cell r="I245"/>
          <cell r="J245">
            <v>0</v>
          </cell>
          <cell r="K245">
            <v>0</v>
          </cell>
          <cell r="L245">
            <v>0</v>
          </cell>
          <cell r="M245"/>
        </row>
        <row r="246">
          <cell r="A246" t="str">
            <v>POLITICA PUBLICA LGBTI</v>
          </cell>
          <cell r="B246">
            <v>22</v>
          </cell>
          <cell r="C246"/>
          <cell r="D246"/>
          <cell r="E246">
            <v>18</v>
          </cell>
          <cell r="F246"/>
          <cell r="G246"/>
          <cell r="H246"/>
          <cell r="I246"/>
          <cell r="J246"/>
          <cell r="K246"/>
          <cell r="L246">
            <v>0.97420634920000004</v>
          </cell>
          <cell r="M246"/>
        </row>
        <row r="247">
          <cell r="A247" t="str">
            <v>3.3.6 Formación del talento humano, con enfoque de diversidad de género y sexualidad, para las personas que intervienen en las bibliotecas orientado al fortalecimiento de la atención de la ciudadania</v>
          </cell>
          <cell r="B247">
            <v>1</v>
          </cell>
          <cell r="C247" t="str">
            <v>LGBTI</v>
          </cell>
          <cell r="D247" t="str">
            <v>SCRD</v>
          </cell>
          <cell r="E247">
            <v>2</v>
          </cell>
          <cell r="F247"/>
          <cell r="G247"/>
          <cell r="H247">
            <v>2</v>
          </cell>
          <cell r="I247"/>
          <cell r="J247">
            <v>2</v>
          </cell>
          <cell r="K247">
            <v>1</v>
          </cell>
          <cell r="L247">
            <v>1</v>
          </cell>
          <cell r="M247"/>
        </row>
        <row r="248">
          <cell r="A248" t="str">
            <v>3.3.7 Protocolo para la gestión de estrategias de cultura ciudadana dirigidas a promover cambios voluntarios en favor de la transformación de los factores asociados a las violencias y discriminación por identidad de género y orientación sexual en el Distrito Capital</v>
          </cell>
          <cell r="B248">
            <v>2</v>
          </cell>
          <cell r="C248" t="str">
            <v>LGBTI</v>
          </cell>
          <cell r="D248" t="str">
            <v>SCRD</v>
          </cell>
          <cell r="E248"/>
          <cell r="F248"/>
          <cell r="G248"/>
          <cell r="H248">
            <v>2</v>
          </cell>
          <cell r="I248"/>
          <cell r="J248"/>
          <cell r="K248"/>
          <cell r="L248"/>
          <cell r="M248" t="str">
            <v>Sin meta para 2024</v>
          </cell>
        </row>
        <row r="249">
          <cell r="A249" t="str">
            <v>3.3.8 Experimento social que mida las percepciones y comportamientos de los ciudadanos frente a la población transgénero en el ámbito laboral.</v>
          </cell>
          <cell r="B249">
            <v>3</v>
          </cell>
          <cell r="C249" t="str">
            <v>LGBTI</v>
          </cell>
          <cell r="D249" t="str">
            <v>SCRD</v>
          </cell>
          <cell r="E249"/>
          <cell r="F249"/>
          <cell r="G249"/>
          <cell r="H249"/>
          <cell r="I249"/>
          <cell r="J249"/>
          <cell r="K249"/>
          <cell r="L249"/>
          <cell r="M249" t="str">
            <v>Sin meta para 2025</v>
          </cell>
        </row>
        <row r="250">
          <cell r="A250" t="str">
            <v>3.4.1 Procesos de formación artística para las personas LGBTI en sus diferencias y diversidad con propuestas artísticas y culturales que adelanta el IDARTES.</v>
          </cell>
          <cell r="B250">
            <v>4</v>
          </cell>
          <cell r="C250" t="str">
            <v>LGBTI</v>
          </cell>
          <cell r="D250" t="str">
            <v>Idartes</v>
          </cell>
          <cell r="E250">
            <v>1</v>
          </cell>
          <cell r="F250"/>
          <cell r="G250"/>
          <cell r="H250">
            <v>1</v>
          </cell>
          <cell r="I250"/>
          <cell r="J250">
            <v>1</v>
          </cell>
          <cell r="K250">
            <v>1</v>
          </cell>
          <cell r="L250">
            <v>1</v>
          </cell>
          <cell r="M250"/>
        </row>
        <row r="251">
          <cell r="A251" t="str">
            <v>3.4.2 Procesos de circulacion artística para las personas LGBTI en sus diferencias y diversidad con propuestas artísticas y culturales que adelanta el IDARTES.</v>
          </cell>
          <cell r="B251">
            <v>5</v>
          </cell>
          <cell r="C251" t="str">
            <v>LGBTI</v>
          </cell>
          <cell r="D251" t="str">
            <v>Idartes</v>
          </cell>
          <cell r="E251">
            <v>1</v>
          </cell>
          <cell r="F251"/>
          <cell r="G251"/>
          <cell r="H251"/>
          <cell r="I251">
            <v>1</v>
          </cell>
          <cell r="J251">
            <v>1</v>
          </cell>
          <cell r="K251">
            <v>1</v>
          </cell>
          <cell r="L251">
            <v>1</v>
          </cell>
          <cell r="M251"/>
        </row>
        <row r="252">
          <cell r="A252" t="str">
            <v>3.4.3 Procesos de creación artística para las personas LGBTI en sus diferencias y diversidad con propuestas artísticas y culturales que adelanta el IDARTES.</v>
          </cell>
          <cell r="B252">
            <v>6</v>
          </cell>
          <cell r="C252" t="str">
            <v>LGBTI</v>
          </cell>
          <cell r="D252" t="str">
            <v>Idartes</v>
          </cell>
          <cell r="E252">
            <v>1</v>
          </cell>
          <cell r="F252"/>
          <cell r="G252"/>
          <cell r="H252">
            <v>1</v>
          </cell>
          <cell r="I252"/>
          <cell r="J252">
            <v>1</v>
          </cell>
          <cell r="K252">
            <v>1</v>
          </cell>
          <cell r="L252">
            <v>1</v>
          </cell>
          <cell r="M252"/>
        </row>
        <row r="253">
          <cell r="A253" t="str">
            <v>3.4.4 Procesos de apropiación artística para las las personas LGBTI en sus diferencias y diversidad con propuestas artísticas y culturales que adelanta el IDARTES.</v>
          </cell>
          <cell r="B253">
            <v>7</v>
          </cell>
          <cell r="C253" t="str">
            <v>LGBTI</v>
          </cell>
          <cell r="D253" t="str">
            <v>Idartes</v>
          </cell>
          <cell r="E253">
            <v>1</v>
          </cell>
          <cell r="F253"/>
          <cell r="G253"/>
          <cell r="H253">
            <v>1</v>
          </cell>
          <cell r="I253"/>
          <cell r="J253">
            <v>1</v>
          </cell>
          <cell r="K253">
            <v>1</v>
          </cell>
          <cell r="L253">
            <v>1</v>
          </cell>
          <cell r="M253"/>
        </row>
        <row r="254">
          <cell r="A254" t="str">
            <v>3.4.5 Actividades artísticas y culturales que fortalezcan la inclusión de las personas de los sectores LGBTI y pongan en circulación prácticas de la comunidad.</v>
          </cell>
          <cell r="B254">
            <v>8</v>
          </cell>
          <cell r="C254" t="str">
            <v>LGBTI</v>
          </cell>
          <cell r="D254" t="str">
            <v>FUGA</v>
          </cell>
          <cell r="E254">
            <v>2</v>
          </cell>
          <cell r="F254"/>
          <cell r="G254">
            <v>3</v>
          </cell>
          <cell r="H254"/>
          <cell r="I254"/>
          <cell r="J254">
            <v>3</v>
          </cell>
          <cell r="K254">
            <v>1.5</v>
          </cell>
          <cell r="L254">
            <v>1</v>
          </cell>
          <cell r="M254"/>
        </row>
        <row r="255">
          <cell r="A255" t="str">
            <v>3.4.6 Proceso organizativo de articulación de la marcha LGBTI por la diversidad con organizaciones LGBTI de las localidades del centro</v>
          </cell>
          <cell r="B255">
            <v>9</v>
          </cell>
          <cell r="C255" t="str">
            <v>LGBTI</v>
          </cell>
          <cell r="D255" t="str">
            <v>FUGA</v>
          </cell>
          <cell r="E255">
            <v>1</v>
          </cell>
          <cell r="F255"/>
          <cell r="G255">
            <v>1</v>
          </cell>
          <cell r="H255"/>
          <cell r="I255"/>
          <cell r="J255">
            <v>1</v>
          </cell>
          <cell r="K255">
            <v>1</v>
          </cell>
          <cell r="L255">
            <v>1</v>
          </cell>
          <cell r="M255"/>
        </row>
        <row r="256">
          <cell r="A256" t="str">
            <v>3.4.7 Promoción de iniciativas de los colectivos y agentes de la comunidad LGBTI con el ánimo de resignificar el centro desde el enfoque poblacional y promover, fortalecer y visibilizar experiencias de inclusión social y de ejercicio de derechos sociales y culturales logradas mediante el desarrollo de prácticas artísticas y/o culturales de los colectivos LGBTI. Dichas experiencias (actividades o proyectos) deben haber sido realizadas en alguna de las tres localidades del centro de la ciudad (Los Mártires, Santa Fe y La Candelaria).</v>
          </cell>
          <cell r="B256">
            <v>10</v>
          </cell>
          <cell r="C256" t="str">
            <v>LGBTI</v>
          </cell>
          <cell r="D256" t="str">
            <v>FUGA</v>
          </cell>
          <cell r="E256">
            <v>1</v>
          </cell>
          <cell r="F256"/>
          <cell r="G256"/>
          <cell r="H256">
            <v>1</v>
          </cell>
          <cell r="I256"/>
          <cell r="J256">
            <v>1</v>
          </cell>
          <cell r="K256">
            <v>1</v>
          </cell>
          <cell r="L256">
            <v>1</v>
          </cell>
          <cell r="M256"/>
        </row>
        <row r="257">
          <cell r="A257" t="str">
            <v>3.4.8 Estrategias de apoyo a organizaciones de los sectores LGBTI en el uso del tiempo libre</v>
          </cell>
          <cell r="B257">
            <v>11</v>
          </cell>
          <cell r="C257" t="str">
            <v>LGBTI</v>
          </cell>
          <cell r="D257" t="str">
            <v>IDRD</v>
          </cell>
          <cell r="E257">
            <v>1</v>
          </cell>
          <cell r="F257"/>
          <cell r="G257">
            <v>100</v>
          </cell>
          <cell r="H257"/>
          <cell r="I257">
            <v>100</v>
          </cell>
          <cell r="J257">
            <v>200</v>
          </cell>
          <cell r="K257">
            <v>200</v>
          </cell>
          <cell r="L257">
            <v>1</v>
          </cell>
          <cell r="M257"/>
        </row>
        <row r="258">
          <cell r="A258" t="str">
            <v>3.4.9 Estrategia que permita incorporar el enfoque diferencial y territorial en las actividades deportivas desarrolladas por el IDRD</v>
          </cell>
          <cell r="B258">
            <v>12</v>
          </cell>
          <cell r="C258" t="str">
            <v>LGBTI</v>
          </cell>
          <cell r="D258" t="str">
            <v>IDRD</v>
          </cell>
          <cell r="E258">
            <v>56</v>
          </cell>
          <cell r="F258"/>
          <cell r="G258"/>
          <cell r="H258"/>
          <cell r="I258">
            <v>30</v>
          </cell>
          <cell r="J258">
            <v>30</v>
          </cell>
          <cell r="K258">
            <v>0.53571428570000001</v>
          </cell>
          <cell r="L258">
            <v>0.53571428570000001</v>
          </cell>
          <cell r="M258"/>
        </row>
        <row r="259">
          <cell r="A259" t="str">
            <v>3.4.10 Programas, proyectos, estrategias y actividades del Instituto Dsitrital de Recreación y Deporte realizadas con enfoque diferencial por orientación sexual e identidad de género.</v>
          </cell>
          <cell r="B259">
            <v>13</v>
          </cell>
          <cell r="C259" t="str">
            <v>LGBTI</v>
          </cell>
          <cell r="D259" t="str">
            <v>IDRD</v>
          </cell>
          <cell r="E259">
            <v>33</v>
          </cell>
          <cell r="F259">
            <v>73</v>
          </cell>
          <cell r="G259">
            <v>38</v>
          </cell>
          <cell r="H259">
            <v>112</v>
          </cell>
          <cell r="I259">
            <v>87</v>
          </cell>
          <cell r="J259">
            <v>310</v>
          </cell>
          <cell r="K259">
            <v>9.3939393940000002</v>
          </cell>
          <cell r="L259">
            <v>1</v>
          </cell>
          <cell r="M259"/>
        </row>
        <row r="260">
          <cell r="A260" t="str">
            <v>3.4.11 Proyecto de comunicación pública de la PP LGBTI a través del desarrollo de una mesa de trabajo con la Secretaría Distrital de Planeación teniendo en cuenta la naturaleza de empresa industrial y comercial del Estado que tiene Canal Capital.</v>
          </cell>
          <cell r="B260">
            <v>14</v>
          </cell>
          <cell r="C260" t="str">
            <v>LGBTI</v>
          </cell>
          <cell r="D260" t="str">
            <v>CANAL CAPITAL</v>
          </cell>
          <cell r="E260">
            <v>1</v>
          </cell>
          <cell r="F260"/>
          <cell r="G260"/>
          <cell r="H260"/>
          <cell r="I260">
            <v>1</v>
          </cell>
          <cell r="J260">
            <v>1</v>
          </cell>
          <cell r="K260">
            <v>1</v>
          </cell>
          <cell r="L260">
            <v>1</v>
          </cell>
          <cell r="M260"/>
        </row>
        <row r="261">
          <cell r="A261" t="str">
            <v>3.4.12 Espacios de formación de lectura, escritura y oralidad con enfoque diferencial a personas vinculadas a los colectivos LGBTI y la ciudadania en general.</v>
          </cell>
          <cell r="B261">
            <v>15</v>
          </cell>
          <cell r="C261" t="str">
            <v>LGBTI</v>
          </cell>
          <cell r="D261" t="str">
            <v>SCRD</v>
          </cell>
          <cell r="E261">
            <v>2</v>
          </cell>
          <cell r="F261"/>
          <cell r="G261"/>
          <cell r="H261">
            <v>2</v>
          </cell>
          <cell r="I261"/>
          <cell r="J261">
            <v>2</v>
          </cell>
          <cell r="K261">
            <v>1</v>
          </cell>
          <cell r="L261">
            <v>1</v>
          </cell>
          <cell r="M261"/>
        </row>
        <row r="262">
          <cell r="A262" t="str">
            <v>3.4.13 Estrategias para la circulación de materiales de lectura con enfoques de identidades de género y sexualidad para la ampliación de la oferta a los colectivos LGBTI y a la ciudadania en general.</v>
          </cell>
          <cell r="B262">
            <v>16</v>
          </cell>
          <cell r="C262" t="str">
            <v>LGBTI</v>
          </cell>
          <cell r="D262" t="str">
            <v>SCRD</v>
          </cell>
          <cell r="E262">
            <v>1</v>
          </cell>
          <cell r="F262"/>
          <cell r="G262"/>
          <cell r="H262">
            <v>1</v>
          </cell>
          <cell r="I262"/>
          <cell r="J262">
            <v>1</v>
          </cell>
          <cell r="K262">
            <v>1</v>
          </cell>
          <cell r="L262">
            <v>1</v>
          </cell>
          <cell r="M262"/>
        </row>
        <row r="263">
          <cell r="A263" t="str">
            <v>3.4.14 Estimulos de fomento para la activación y visibilizacion de la memoria y patrimonio de los sectores sociales LGBTI como aporte al Programa de construcción participativa de la memoria implementado con enfoque territorial mediante instalación de piezas conmemorativas, desarrolladas con los sectores LGBTI.</v>
          </cell>
          <cell r="B263">
            <v>17</v>
          </cell>
          <cell r="C263" t="str">
            <v>LGBTI</v>
          </cell>
          <cell r="D263" t="str">
            <v>IDPC</v>
          </cell>
          <cell r="E263">
            <v>1</v>
          </cell>
          <cell r="F263"/>
          <cell r="G263"/>
          <cell r="H263">
            <v>1</v>
          </cell>
          <cell r="I263"/>
          <cell r="J263">
            <v>1</v>
          </cell>
          <cell r="K263">
            <v>1</v>
          </cell>
          <cell r="L263">
            <v>1</v>
          </cell>
          <cell r="M263"/>
        </row>
        <row r="264">
          <cell r="A264" t="str">
            <v>3.4.15 Procesos de activación y productos editoriales de visibilización de memoria y patrimonio LGBTI</v>
          </cell>
          <cell r="B264">
            <v>18</v>
          </cell>
          <cell r="C264" t="str">
            <v>LGBTI</v>
          </cell>
          <cell r="D264" t="str">
            <v>IDPC</v>
          </cell>
          <cell r="E264"/>
          <cell r="F264"/>
          <cell r="G264"/>
          <cell r="H264"/>
          <cell r="I264"/>
          <cell r="J264"/>
          <cell r="K264"/>
          <cell r="L264"/>
          <cell r="M264" t="str">
            <v>Sin meta para 2024</v>
          </cell>
        </row>
        <row r="265">
          <cell r="A265" t="str">
            <v>3.4.16 Dialogos con el Museo de Bogotá sobre museología, museografía, memoria y patrimonio de los sectores LGBTI, como aporte al Programa de memoria histórica y comunitaria de los sectores LGBTI</v>
          </cell>
          <cell r="B265">
            <v>19</v>
          </cell>
          <cell r="C265" t="str">
            <v>LGBTI</v>
          </cell>
          <cell r="D265" t="str">
            <v>IDPC</v>
          </cell>
          <cell r="E265">
            <v>1</v>
          </cell>
          <cell r="F265"/>
          <cell r="G265"/>
          <cell r="H265"/>
          <cell r="I265">
            <v>1</v>
          </cell>
          <cell r="J265">
            <v>1</v>
          </cell>
          <cell r="K265">
            <v>1</v>
          </cell>
          <cell r="L265">
            <v>1</v>
          </cell>
          <cell r="M265"/>
        </row>
        <row r="266">
          <cell r="A266" t="str">
            <v>3.4.17 Acompañamiento técnico para la consolidación del Área de Desarrollo Naranja – Distrito Creativo y Diverso de La Playa</v>
          </cell>
          <cell r="B266">
            <v>20</v>
          </cell>
          <cell r="C266" t="str">
            <v>LGBTI</v>
          </cell>
          <cell r="D266" t="str">
            <v>SCRD</v>
          </cell>
          <cell r="E266">
            <v>1</v>
          </cell>
          <cell r="F266">
            <v>0.1</v>
          </cell>
          <cell r="G266">
            <v>0.4</v>
          </cell>
          <cell r="H266">
            <v>1</v>
          </cell>
          <cell r="I266">
            <v>2</v>
          </cell>
          <cell r="J266">
            <v>3.5</v>
          </cell>
          <cell r="K266">
            <v>3.5</v>
          </cell>
          <cell r="L266">
            <v>1</v>
          </cell>
          <cell r="M266"/>
        </row>
        <row r="267">
          <cell r="A267" t="str">
            <v>3.4.18 Juegos por la Igualdad realizados con la participación de personas y organizaciones
 de los sectores sociales LGBTI</v>
          </cell>
          <cell r="B267">
            <v>21</v>
          </cell>
          <cell r="C267" t="str">
            <v>LGBTI</v>
          </cell>
          <cell r="D267" t="str">
            <v xml:space="preserve">IDRD
</v>
          </cell>
          <cell r="E267"/>
          <cell r="F267"/>
          <cell r="G267"/>
          <cell r="H267"/>
          <cell r="I267">
            <v>1</v>
          </cell>
          <cell r="J267"/>
          <cell r="K267"/>
          <cell r="L267"/>
          <cell r="M267" t="str">
            <v>Sin meta para 2024</v>
          </cell>
        </row>
        <row r="268">
          <cell r="A268" t="str">
            <v>3.4.19 Consejo de cultura sectores sociales LGBTI, para la incidencia y socialización de planes, programas y proyectos que beneficien a esta población.</v>
          </cell>
          <cell r="B268">
            <v>22</v>
          </cell>
          <cell r="C268" t="str">
            <v>LGBTI</v>
          </cell>
          <cell r="D268" t="str">
            <v xml:space="preserve">SCRD
</v>
          </cell>
          <cell r="E268">
            <v>1</v>
          </cell>
          <cell r="F268">
            <v>0.25</v>
          </cell>
          <cell r="G268">
            <v>100</v>
          </cell>
          <cell r="H268">
            <v>100</v>
          </cell>
          <cell r="I268">
            <v>100</v>
          </cell>
          <cell r="J268">
            <v>300.25</v>
          </cell>
          <cell r="K268">
            <v>300.25</v>
          </cell>
          <cell r="L268">
            <v>1</v>
          </cell>
          <cell r="M268"/>
        </row>
        <row r="269">
          <cell r="A269" t="str">
            <v>POLITICA PUBLICA ACTIVIDADES SEXUALES PAGAS</v>
          </cell>
          <cell r="B269">
            <v>5</v>
          </cell>
          <cell r="C269"/>
          <cell r="D269"/>
          <cell r="E269">
            <v>3</v>
          </cell>
          <cell r="F269"/>
          <cell r="G269"/>
          <cell r="H269"/>
          <cell r="I269"/>
          <cell r="J269"/>
          <cell r="K269"/>
          <cell r="L269">
            <v>1</v>
          </cell>
          <cell r="M269"/>
        </row>
        <row r="270">
          <cell r="A270" t="str">
            <v>1.4.7. Actividades culturales, de recreación y de actividad física realizadas en las zonas de concentración de los establecimientos de contacto y servicio para las actividades sexuales pagadas.</v>
          </cell>
          <cell r="B270">
            <v>1</v>
          </cell>
          <cell r="C270" t="str">
            <v>PPASP</v>
          </cell>
          <cell r="D270" t="str">
            <v xml:space="preserve">IDRD
 </v>
          </cell>
          <cell r="E270">
            <v>10</v>
          </cell>
          <cell r="F270"/>
          <cell r="G270"/>
          <cell r="H270"/>
          <cell r="I270">
            <v>64</v>
          </cell>
          <cell r="J270">
            <v>64</v>
          </cell>
          <cell r="K270">
            <v>6.4</v>
          </cell>
          <cell r="L270">
            <v>1</v>
          </cell>
          <cell r="M270"/>
        </row>
        <row r="271">
          <cell r="A271" t="str">
            <v>1.4.9. Apoyos para respaldar las iniciativas artísticas y culturales que realizan las personas que realizan actividades sexuales pagadas.</v>
          </cell>
          <cell r="B271">
            <v>2</v>
          </cell>
          <cell r="C271" t="str">
            <v>PPASP</v>
          </cell>
          <cell r="D271" t="str">
            <v xml:space="preserve">SCRD 
 </v>
          </cell>
          <cell r="E271">
            <v>2</v>
          </cell>
          <cell r="F271"/>
          <cell r="G271"/>
          <cell r="H271"/>
          <cell r="I271">
            <v>2</v>
          </cell>
          <cell r="J271">
            <v>2</v>
          </cell>
          <cell r="K271">
            <v>1</v>
          </cell>
          <cell r="L271">
            <v>1</v>
          </cell>
          <cell r="M271"/>
        </row>
        <row r="272">
          <cell r="A272" t="str">
            <v>3.1.3 Estrategias de cambio cultural para la disminución de las estigmatización de las actividades sexuales pagadas así como de quienes las realizan.</v>
          </cell>
          <cell r="B272">
            <v>3</v>
          </cell>
          <cell r="C272" t="str">
            <v>PPASP</v>
          </cell>
          <cell r="D272" t="str">
            <v xml:space="preserve">CANAL CAPITAL
 </v>
          </cell>
          <cell r="E272">
            <v>1</v>
          </cell>
          <cell r="F272"/>
          <cell r="G272"/>
          <cell r="H272"/>
          <cell r="I272">
            <v>1</v>
          </cell>
          <cell r="J272">
            <v>1</v>
          </cell>
          <cell r="K272">
            <v>1</v>
          </cell>
          <cell r="L272">
            <v>1</v>
          </cell>
          <cell r="M272"/>
        </row>
        <row r="273">
          <cell r="A273" t="str">
            <v>3.1.4 Protocolo para orientar y acompañar el desarrollo de estrategias para la transformación cultural, que incorpore el enfoque poblacional diferencial, dirigidas a promover cambios voluntarios en torno a las actividades sexuales pagadas</v>
          </cell>
          <cell r="B273">
            <v>4</v>
          </cell>
          <cell r="C273" t="str">
            <v>PPASP</v>
          </cell>
          <cell r="D273" t="str">
            <v xml:space="preserve">SCRD 
 </v>
          </cell>
          <cell r="E273"/>
          <cell r="F273"/>
          <cell r="G273"/>
          <cell r="H273"/>
          <cell r="I273"/>
          <cell r="J273"/>
          <cell r="K273"/>
          <cell r="L273"/>
          <cell r="M273"/>
        </row>
        <row r="274">
          <cell r="A274" t="str">
            <v>3.2.2 Construcción de la memoria histórica, social y cultural de las actividades sexuales pagadas en Bogotá en la última década.</v>
          </cell>
          <cell r="B274">
            <v>5</v>
          </cell>
          <cell r="C274" t="str">
            <v>PPASP</v>
          </cell>
          <cell r="D274" t="str">
            <v xml:space="preserve">SCRD 
</v>
          </cell>
          <cell r="E274"/>
          <cell r="F274"/>
          <cell r="G274"/>
          <cell r="H274"/>
          <cell r="I274"/>
          <cell r="J274"/>
          <cell r="K274"/>
          <cell r="L274"/>
          <cell r="M274"/>
        </row>
        <row r="275">
          <cell r="A275" t="str">
            <v>JUVENTUD</v>
          </cell>
          <cell r="B275">
            <v>12</v>
          </cell>
          <cell r="C275"/>
          <cell r="D275"/>
          <cell r="E275">
            <v>11</v>
          </cell>
          <cell r="F275"/>
          <cell r="G275"/>
          <cell r="H275"/>
          <cell r="I275"/>
          <cell r="J275"/>
          <cell r="K275"/>
          <cell r="L275">
            <v>0.9573644563</v>
          </cell>
          <cell r="M275"/>
        </row>
        <row r="276">
          <cell r="A276" t="str">
            <v>1.2.2. Programas y/o eventos de televisión juvenil emitidos en el Canal Público de Bogotá (Canal Capital).</v>
          </cell>
          <cell r="B276">
            <v>1</v>
          </cell>
          <cell r="C276" t="str">
            <v>JUVENTUD</v>
          </cell>
          <cell r="D276" t="str">
            <v>CAPITAL</v>
          </cell>
          <cell r="E276">
            <v>10</v>
          </cell>
          <cell r="F276">
            <v>613</v>
          </cell>
          <cell r="G276">
            <v>336</v>
          </cell>
          <cell r="H276">
            <v>234</v>
          </cell>
          <cell r="I276">
            <v>361</v>
          </cell>
          <cell r="J276">
            <v>1544</v>
          </cell>
          <cell r="K276">
            <v>154.4</v>
          </cell>
          <cell r="L276">
            <v>1</v>
          </cell>
          <cell r="M276"/>
        </row>
        <row r="277">
          <cell r="A277" t="str">
            <v>1.2.6 Protocolo para el diseño, implementación y seguimiento de estrategias de transformación de factores culturales relacionados con el desarrollo juvenil realizado.</v>
          </cell>
          <cell r="B277">
            <v>2</v>
          </cell>
          <cell r="C277" t="str">
            <v>JUVENTUD</v>
          </cell>
          <cell r="D277" t="str">
            <v>SCRD</v>
          </cell>
          <cell r="E277"/>
          <cell r="F277"/>
          <cell r="G277"/>
          <cell r="H277"/>
          <cell r="I277"/>
          <cell r="J277"/>
          <cell r="K277"/>
          <cell r="L277"/>
          <cell r="M277" t="str">
            <v>Producto terminado en 2022</v>
          </cell>
        </row>
        <row r="278">
          <cell r="A278" t="str">
            <v>5.1.1 Estrategias comunicativas para difusión, información y socialización del portafolio, la oferta y contenidos culturales, recreativos , deportivos y de las iniciativas juveniles realizadas</v>
          </cell>
          <cell r="B278">
            <v>3</v>
          </cell>
          <cell r="C278" t="str">
            <v>JUVENTUD</v>
          </cell>
          <cell r="D278" t="str">
            <v>SCRD</v>
          </cell>
          <cell r="E278">
            <v>1</v>
          </cell>
          <cell r="F278"/>
          <cell r="G278">
            <v>0.5</v>
          </cell>
          <cell r="H278">
            <v>0.75</v>
          </cell>
          <cell r="I278">
            <v>1</v>
          </cell>
          <cell r="J278">
            <v>2.25</v>
          </cell>
          <cell r="K278">
            <v>2.25</v>
          </cell>
          <cell r="L278">
            <v>1</v>
          </cell>
          <cell r="M278"/>
        </row>
        <row r="279">
          <cell r="A279" t="str">
            <v>5.1.2 Jóvenes atendidos con el programa de apoyo profesionalización de artistas jóvenes.</v>
          </cell>
          <cell r="B279">
            <v>4</v>
          </cell>
          <cell r="C279" t="str">
            <v>JUVENTUD</v>
          </cell>
          <cell r="D279" t="str">
            <v>SCRD</v>
          </cell>
          <cell r="E279">
            <v>45</v>
          </cell>
          <cell r="F279"/>
          <cell r="G279">
            <v>45</v>
          </cell>
          <cell r="H279">
            <v>45</v>
          </cell>
          <cell r="I279">
            <v>45</v>
          </cell>
          <cell r="J279">
            <v>135</v>
          </cell>
          <cell r="K279">
            <v>3</v>
          </cell>
          <cell r="L279">
            <v>1</v>
          </cell>
          <cell r="M279"/>
        </row>
        <row r="280">
          <cell r="A280" t="str">
            <v>5.1.3 Estimulos y apoyos otorgados a jóvenes artístas que fortalezcan y promueva sus procesos de creacion artística, las diferentes prácticas y sus expresiones creativas en las localidades.</v>
          </cell>
          <cell r="B280">
            <v>5</v>
          </cell>
          <cell r="C280" t="str">
            <v>JUVENTUD</v>
          </cell>
          <cell r="D280" t="str">
            <v>SCRD - FUGA - IDARTES - IDPC - OFB</v>
          </cell>
          <cell r="E280">
            <v>186</v>
          </cell>
          <cell r="F280">
            <v>0</v>
          </cell>
          <cell r="G280">
            <v>23</v>
          </cell>
          <cell r="H280">
            <v>95</v>
          </cell>
          <cell r="I280">
            <v>72</v>
          </cell>
          <cell r="J280">
            <v>190</v>
          </cell>
          <cell r="K280">
            <v>1.0215053759999999</v>
          </cell>
          <cell r="L280">
            <v>1</v>
          </cell>
          <cell r="M280"/>
        </row>
        <row r="281">
          <cell r="A281" t="str">
            <v>5.1.4 Jóvenes atendidos en programas y contenidos de formación en apreciación de las artes y la cultura, disciplinas artistícas, patrimoniales, deportivas, recreativas y actividad física, articulados al modelo pedagógico en los niveles de educación preescolar, básica y media.</v>
          </cell>
          <cell r="B281">
            <v>6</v>
          </cell>
          <cell r="C281" t="str">
            <v>JUVENTUD</v>
          </cell>
          <cell r="D281" t="str">
            <v>IDARTES - OFB</v>
          </cell>
          <cell r="E281">
            <v>150</v>
          </cell>
          <cell r="F281">
            <v>98</v>
          </cell>
          <cell r="G281">
            <v>24</v>
          </cell>
          <cell r="H281">
            <v>111</v>
          </cell>
          <cell r="I281">
            <v>10</v>
          </cell>
          <cell r="J281">
            <v>243</v>
          </cell>
          <cell r="K281">
            <v>1.62</v>
          </cell>
          <cell r="L281">
            <v>1</v>
          </cell>
          <cell r="M281"/>
        </row>
        <row r="282">
          <cell r="A282" t="str">
            <v>5.1.5. Jóvenes atendidos en programas de formación y apreciación artística, cultural, patrimonial por fuera de los programas del sistema escolar.</v>
          </cell>
          <cell r="B282">
            <v>7</v>
          </cell>
          <cell r="C282" t="str">
            <v>JUVENTUD</v>
          </cell>
          <cell r="D282" t="str">
            <v>FUGA - IDARTES - IDPC- OFB</v>
          </cell>
          <cell r="E282">
            <v>44350</v>
          </cell>
          <cell r="F282">
            <v>15617</v>
          </cell>
          <cell r="G282">
            <v>7285</v>
          </cell>
          <cell r="H282">
            <v>6504</v>
          </cell>
          <cell r="I282">
            <v>12106</v>
          </cell>
          <cell r="J282">
            <v>41512</v>
          </cell>
          <cell r="K282">
            <v>0.93600901920000001</v>
          </cell>
          <cell r="L282">
            <v>0.93600901920000001</v>
          </cell>
          <cell r="M282"/>
        </row>
        <row r="283">
          <cell r="A283" t="str">
            <v>5.1.6. Jóvenes vinculados a programas que fortalezcan y promuevan los procesos de creación artística por parte de colectivos y jóvenes entre las diferentes prácticas y expresiones de la Orquesta Filarmónica de Bogotá.</v>
          </cell>
          <cell r="B283">
            <v>8</v>
          </cell>
          <cell r="C283" t="str">
            <v>JUVENTUD</v>
          </cell>
          <cell r="D283" t="str">
            <v>OFB</v>
          </cell>
          <cell r="E283">
            <v>147</v>
          </cell>
          <cell r="F283">
            <v>56</v>
          </cell>
          <cell r="G283">
            <v>132</v>
          </cell>
          <cell r="H283">
            <v>156</v>
          </cell>
          <cell r="I283">
            <v>156</v>
          </cell>
          <cell r="J283">
            <v>500</v>
          </cell>
          <cell r="K283">
            <v>3.4013605440000001</v>
          </cell>
          <cell r="L283">
            <v>1</v>
          </cell>
          <cell r="M283"/>
        </row>
        <row r="284">
          <cell r="A284" t="str">
            <v>5.2.1. Actividades artísticas, culturales, y patrimoniales recreativas y deportivas focalizadas para la población joven realizadas.</v>
          </cell>
          <cell r="B284">
            <v>9</v>
          </cell>
          <cell r="C284" t="str">
            <v>JUVENTUD</v>
          </cell>
          <cell r="D284" t="str">
            <v>FUGA - IDARTES- OFB</v>
          </cell>
          <cell r="E284">
            <v>400</v>
          </cell>
          <cell r="F284">
            <v>5</v>
          </cell>
          <cell r="G284">
            <v>89</v>
          </cell>
          <cell r="H284">
            <v>71</v>
          </cell>
          <cell r="I284">
            <v>73</v>
          </cell>
          <cell r="J284">
            <v>238</v>
          </cell>
          <cell r="K284">
            <v>0.59499999999999997</v>
          </cell>
          <cell r="L284">
            <v>0.59499999999999997</v>
          </cell>
          <cell r="M284"/>
        </row>
        <row r="285">
          <cell r="A285" t="str">
            <v>5.3.1. Acciones para el fomento de la lectura crítica y escritura realizadas al aire libre, bibliotecas, equipamientos comunitarios públicos y privados y espacios no convencionales dirigido a jóvenes</v>
          </cell>
          <cell r="B285">
            <v>10</v>
          </cell>
          <cell r="C285" t="str">
            <v>JUVENTUD</v>
          </cell>
          <cell r="D285" t="str">
            <v>SCRD  - IDARTES</v>
          </cell>
          <cell r="E285">
            <v>24</v>
          </cell>
          <cell r="F285">
            <v>6</v>
          </cell>
          <cell r="G285">
            <v>7</v>
          </cell>
          <cell r="H285">
            <v>15</v>
          </cell>
          <cell r="I285">
            <v>9</v>
          </cell>
          <cell r="J285">
            <v>37</v>
          </cell>
          <cell r="K285">
            <v>1.5416666670000001</v>
          </cell>
          <cell r="L285">
            <v>1</v>
          </cell>
          <cell r="M285"/>
        </row>
        <row r="286">
          <cell r="A286" t="str">
            <v>5.4.1 Jóvenes vinculados a jornadas recreativas, deportivas, en los parques y escenarios de las localidades, que promuevan el goce del tiempo libre, la apropiación de hábitos saludables y el cuidado del ambiente, con enfoques de género, diferencial y poblacional.</v>
          </cell>
          <cell r="B286">
            <v>11</v>
          </cell>
          <cell r="C286" t="str">
            <v>JUVENTUD</v>
          </cell>
          <cell r="D286" t="str">
            <v>IDRD</v>
          </cell>
          <cell r="E286">
            <v>5280</v>
          </cell>
          <cell r="F286"/>
          <cell r="G286">
            <v>1451</v>
          </cell>
          <cell r="H286">
            <v>25115</v>
          </cell>
          <cell r="I286">
            <v>11151</v>
          </cell>
          <cell r="J286">
            <v>37717</v>
          </cell>
          <cell r="K286">
            <v>7.1433712119999999</v>
          </cell>
          <cell r="L286">
            <v>1</v>
          </cell>
          <cell r="M286"/>
        </row>
        <row r="287">
          <cell r="A287" t="str">
            <v>5.5.1 Jóvenes vinculados a procesos de formación deportiva en los barrios, con el apoyo del gobierno distrital y la empresa privada, con especial atención de jóvenes de las poblaciones diferenciales, en condiciones de riesgo y vulnerabilidad.</v>
          </cell>
          <cell r="B287">
            <v>12</v>
          </cell>
          <cell r="C287" t="str">
            <v>JUVENTUD</v>
          </cell>
          <cell r="D287" t="str">
            <v>IDRD</v>
          </cell>
          <cell r="E287">
            <v>4280</v>
          </cell>
          <cell r="F287">
            <v>445</v>
          </cell>
          <cell r="G287">
            <v>1154</v>
          </cell>
          <cell r="H287">
            <v>2543</v>
          </cell>
          <cell r="I287">
            <v>975</v>
          </cell>
          <cell r="J287">
            <v>5117</v>
          </cell>
          <cell r="K287">
            <v>1.1955607479999999</v>
          </cell>
          <cell r="L287">
            <v>1</v>
          </cell>
          <cell r="M287"/>
        </row>
        <row r="288">
          <cell r="A288" t="str">
            <v>ADULTEZ</v>
          </cell>
          <cell r="B288">
            <v>3</v>
          </cell>
          <cell r="C288"/>
          <cell r="D288"/>
          <cell r="E288">
            <v>3</v>
          </cell>
          <cell r="F288"/>
          <cell r="G288"/>
          <cell r="H288"/>
          <cell r="I288"/>
          <cell r="J288"/>
          <cell r="K288"/>
          <cell r="L288">
            <v>1</v>
          </cell>
          <cell r="M288"/>
        </row>
        <row r="289">
          <cell r="A289" t="str">
            <v>1.1.1 Protocolo para la gestión de estrategias de transformación cultural que promuevan los derechos de las y los adultos en la ciudad.</v>
          </cell>
          <cell r="B289">
            <v>1</v>
          </cell>
          <cell r="C289" t="str">
            <v>DE Y PARA LA ADULTEZ</v>
          </cell>
          <cell r="D289" t="str">
            <v>SCRD</v>
          </cell>
          <cell r="E289">
            <v>0</v>
          </cell>
          <cell r="F289"/>
          <cell r="G289"/>
          <cell r="H289"/>
          <cell r="I289"/>
          <cell r="J289"/>
          <cell r="K289"/>
          <cell r="L289"/>
          <cell r="M289" t="str">
            <v xml:space="preserve">producto finalizado </v>
          </cell>
        </row>
        <row r="290">
          <cell r="A290" t="str">
            <v>2.2.1 Personas adultas que participan en los procesos deportivos y en actividad física con enfoque poblacional.</v>
          </cell>
          <cell r="B290">
            <v>2</v>
          </cell>
          <cell r="C290" t="str">
            <v>DE Y PARA LA ADULTEZ</v>
          </cell>
          <cell r="D290" t="str">
            <v>IDRD</v>
          </cell>
          <cell r="E290">
            <v>2500</v>
          </cell>
          <cell r="F290"/>
          <cell r="G290">
            <v>1293</v>
          </cell>
          <cell r="H290"/>
          <cell r="I290">
            <v>1575</v>
          </cell>
          <cell r="J290">
            <v>2868</v>
          </cell>
          <cell r="K290">
            <v>1.1472</v>
          </cell>
          <cell r="L290">
            <v>1</v>
          </cell>
          <cell r="M290"/>
        </row>
        <row r="291">
          <cell r="A291" t="str">
            <v>6.1.1 Procesos de circulación artística para las y los adultos desde un enfoque diferencial con propuestas artísticas y culturales.</v>
          </cell>
          <cell r="B291">
            <v>3</v>
          </cell>
          <cell r="C291" t="str">
            <v>DE Y PARA LA ADULTEZ</v>
          </cell>
          <cell r="D291" t="str">
            <v>IDARTES</v>
          </cell>
          <cell r="E291">
            <v>1</v>
          </cell>
          <cell r="F291"/>
          <cell r="G291"/>
          <cell r="H291"/>
          <cell r="I291">
            <v>1</v>
          </cell>
          <cell r="J291">
            <v>1</v>
          </cell>
          <cell r="K291">
            <v>1</v>
          </cell>
          <cell r="L291">
            <v>1</v>
          </cell>
          <cell r="M291"/>
        </row>
        <row r="292">
          <cell r="A292" t="str">
            <v>VEJEZ</v>
          </cell>
          <cell r="B292">
            <v>11</v>
          </cell>
          <cell r="C292"/>
          <cell r="D292"/>
          <cell r="E292">
            <v>10</v>
          </cell>
          <cell r="F292"/>
          <cell r="G292"/>
          <cell r="H292"/>
          <cell r="I292"/>
          <cell r="J292"/>
          <cell r="K292"/>
          <cell r="L292">
            <v>0.89500000000000002</v>
          </cell>
          <cell r="M292"/>
        </row>
        <row r="293">
          <cell r="A293" t="str">
            <v>1.2.7 Fortalecimiento de la incidencia de las personas mayores en los planes, programas y proyectos que se desarrollan en los espacios de participación del Sistema Distrital de Arte, Cultura y Patrimonio y que están encaminados a garantizar sus derechos culturales.</v>
          </cell>
          <cell r="B293">
            <v>1</v>
          </cell>
          <cell r="C293" t="str">
            <v>ENVEJECIMIENTO Y VEJEZ</v>
          </cell>
          <cell r="D293" t="str">
            <v>SCRD</v>
          </cell>
          <cell r="E293">
            <v>2</v>
          </cell>
          <cell r="F293">
            <v>0.5</v>
          </cell>
          <cell r="G293">
            <v>0</v>
          </cell>
          <cell r="H293">
            <v>1</v>
          </cell>
          <cell r="I293">
            <v>0</v>
          </cell>
          <cell r="J293">
            <v>1.5</v>
          </cell>
          <cell r="K293">
            <v>0.75</v>
          </cell>
          <cell r="L293">
            <v>0.75</v>
          </cell>
          <cell r="M293"/>
        </row>
        <row r="294">
          <cell r="A294" t="str">
            <v xml:space="preserve">2.1.13 Recursos previstos para Beneficios Economicos Periodicos (BEPS) a personas mayores creadores y gestores culturales  </v>
          </cell>
          <cell r="B294">
            <v>2</v>
          </cell>
          <cell r="C294" t="str">
            <v>ENVEJECIMIENTO Y VEJEZ</v>
          </cell>
          <cell r="D294" t="str">
            <v>SCRD</v>
          </cell>
          <cell r="E294">
            <v>1</v>
          </cell>
          <cell r="F294"/>
          <cell r="G294"/>
          <cell r="H294"/>
          <cell r="I294">
            <v>1</v>
          </cell>
          <cell r="J294">
            <v>1</v>
          </cell>
          <cell r="K294">
            <v>1</v>
          </cell>
          <cell r="L294">
            <v>1</v>
          </cell>
          <cell r="M294"/>
        </row>
        <row r="295">
          <cell r="A295" t="str">
            <v>2.3.6 Estrategia comunicativa para difusión, información y socialización del portafolio, la oferta y contenidos culturales, recreativos y deportivos para personas mayores</v>
          </cell>
          <cell r="B295">
            <v>3</v>
          </cell>
          <cell r="C295" t="str">
            <v>ENVEJECIMIENTO Y VEJEZ</v>
          </cell>
          <cell r="D295" t="str">
            <v>SCRD</v>
          </cell>
          <cell r="E295">
            <v>1</v>
          </cell>
          <cell r="F295"/>
          <cell r="G295">
            <v>1</v>
          </cell>
          <cell r="H295"/>
          <cell r="I295">
            <v>0</v>
          </cell>
          <cell r="J295">
            <v>1</v>
          </cell>
          <cell r="K295">
            <v>1</v>
          </cell>
          <cell r="L295">
            <v>1</v>
          </cell>
          <cell r="M295"/>
        </row>
        <row r="296">
          <cell r="A296" t="str">
            <v>2.3.7 Procesos formativos del sector artístico y cultural para personas mayores</v>
          </cell>
          <cell r="B296">
            <v>4</v>
          </cell>
          <cell r="C296" t="str">
            <v>ENVEJECIMIENTO Y VEJEZ</v>
          </cell>
          <cell r="D296" t="str">
            <v>FUGA - IDARTES</v>
          </cell>
          <cell r="E296">
            <v>5</v>
          </cell>
          <cell r="F296"/>
          <cell r="G296"/>
          <cell r="H296"/>
          <cell r="I296">
            <v>1</v>
          </cell>
          <cell r="J296">
            <v>1</v>
          </cell>
          <cell r="K296">
            <v>0.2</v>
          </cell>
          <cell r="L296">
            <v>0.2</v>
          </cell>
          <cell r="M296"/>
        </row>
        <row r="297">
          <cell r="A297" t="str">
            <v>2.3.8 Estimulos artisticos y culturales entregados para el beneficio de las personas mayores</v>
          </cell>
          <cell r="B297">
            <v>5</v>
          </cell>
          <cell r="C297" t="str">
            <v>ENVEJECIMIENTO Y VEJEZ</v>
          </cell>
          <cell r="D297" t="str">
            <v>SCRD - FUGA</v>
          </cell>
          <cell r="E297">
            <v>2</v>
          </cell>
          <cell r="F297"/>
          <cell r="G297"/>
          <cell r="H297"/>
          <cell r="I297">
            <v>2</v>
          </cell>
          <cell r="J297">
            <v>2</v>
          </cell>
          <cell r="K297">
            <v>1</v>
          </cell>
          <cell r="L297">
            <v>1</v>
          </cell>
          <cell r="M297"/>
        </row>
        <row r="298">
          <cell r="A298" t="str">
            <v>2.3.9 Personas mayores que participan en clases grupales de actividad física y eventos con enfoque poblacional y territorial</v>
          </cell>
          <cell r="B298">
            <v>6</v>
          </cell>
          <cell r="C298" t="str">
            <v>ENVEJECIMIENTO Y VEJEZ</v>
          </cell>
          <cell r="D298" t="str">
            <v>IDRD</v>
          </cell>
          <cell r="E298">
            <v>50000</v>
          </cell>
          <cell r="F298">
            <v>161315</v>
          </cell>
          <cell r="G298">
            <v>97070</v>
          </cell>
          <cell r="H298">
            <v>218087</v>
          </cell>
          <cell r="I298">
            <v>221702</v>
          </cell>
          <cell r="J298">
            <v>698174</v>
          </cell>
          <cell r="K298">
            <v>13.963480000000001</v>
          </cell>
          <cell r="L298">
            <v>1</v>
          </cell>
          <cell r="M298"/>
        </row>
        <row r="299">
          <cell r="A299" t="str">
            <v>2.3.10 Procesos de circulación y acompañamiento a las prácticas artísticas que desarrollan las personas mayores.</v>
          </cell>
          <cell r="B299">
            <v>7</v>
          </cell>
          <cell r="C299" t="str">
            <v>ENVEJECIMIENTO Y VEJEZ</v>
          </cell>
          <cell r="D299" t="str">
            <v>IDARTES</v>
          </cell>
          <cell r="E299">
            <v>1</v>
          </cell>
          <cell r="F299"/>
          <cell r="G299">
            <v>0</v>
          </cell>
          <cell r="H299"/>
          <cell r="I299">
            <v>1</v>
          </cell>
          <cell r="J299">
            <v>1</v>
          </cell>
          <cell r="K299">
            <v>1</v>
          </cell>
          <cell r="L299">
            <v>1</v>
          </cell>
          <cell r="M299"/>
        </row>
        <row r="300">
          <cell r="A300" t="str">
            <v>2.3.11 Realizar actividades que aporten a la visibilización de las expresiones y prácticas artísticas, culturales y tradicionales de las personas mayores en el desarrollo cultural de la ciudad</v>
          </cell>
          <cell r="B300">
            <v>8</v>
          </cell>
          <cell r="C300" t="str">
            <v>ENVEJECIMIENTO Y VEJEZ</v>
          </cell>
          <cell r="D300" t="str">
            <v>FUGA - IDARTES</v>
          </cell>
          <cell r="E300">
            <v>1</v>
          </cell>
          <cell r="F300"/>
          <cell r="G300">
            <v>5</v>
          </cell>
          <cell r="H300"/>
          <cell r="I300">
            <v>7</v>
          </cell>
          <cell r="J300">
            <v>12</v>
          </cell>
          <cell r="K300">
            <v>12</v>
          </cell>
          <cell r="L300">
            <v>1</v>
          </cell>
          <cell r="M300"/>
        </row>
        <row r="301">
          <cell r="A301" t="str">
            <v>2.3.12 Procesos de creación artística para las personas mayores desde un enfoque diferencial con propuestas artísticas y culturales.</v>
          </cell>
          <cell r="B301">
            <v>9</v>
          </cell>
          <cell r="C301" t="str">
            <v>ENVEJECIMIENTO Y VEJEZ</v>
          </cell>
          <cell r="D301" t="str">
            <v>IDARTES</v>
          </cell>
          <cell r="E301">
            <v>1</v>
          </cell>
          <cell r="F301"/>
          <cell r="G301">
            <v>0</v>
          </cell>
          <cell r="H301"/>
          <cell r="I301">
            <v>1</v>
          </cell>
          <cell r="J301">
            <v>1</v>
          </cell>
          <cell r="K301">
            <v>1</v>
          </cell>
          <cell r="L301">
            <v>1</v>
          </cell>
          <cell r="M301"/>
        </row>
        <row r="302">
          <cell r="A302" t="str">
            <v>2.3.13 Espacios de fomento a la lectura oral y escrita para personas mayores</v>
          </cell>
          <cell r="B302">
            <v>10</v>
          </cell>
          <cell r="C302" t="str">
            <v>ENVEJECIMIENTO Y VEJEZ</v>
          </cell>
          <cell r="D302" t="str">
            <v>SCRD</v>
          </cell>
          <cell r="E302">
            <v>182</v>
          </cell>
          <cell r="F302">
            <v>34</v>
          </cell>
          <cell r="G302">
            <v>148</v>
          </cell>
          <cell r="H302"/>
          <cell r="I302">
            <v>0</v>
          </cell>
          <cell r="J302">
            <v>182</v>
          </cell>
          <cell r="K302">
            <v>1</v>
          </cell>
          <cell r="L302">
            <v>1</v>
          </cell>
          <cell r="M302"/>
        </row>
        <row r="303">
          <cell r="A303" t="str">
            <v>5.1.17 Acompañamiento técnico a la apropiación de los protocolos para la gestión de estrategias para la transformación de factores culturales que promueven la discriminacion, la violencia y la vulneración de los derechos de las personas mayores.</v>
          </cell>
          <cell r="B303">
            <v>11</v>
          </cell>
          <cell r="C303" t="str">
            <v>ENVEJECIMIENTO Y VEJEZ</v>
          </cell>
          <cell r="D303" t="str">
            <v>SCRD</v>
          </cell>
          <cell r="E303"/>
          <cell r="F303"/>
          <cell r="G303"/>
          <cell r="H303"/>
          <cell r="I303"/>
          <cell r="J303"/>
          <cell r="K303"/>
          <cell r="L303"/>
          <cell r="M303" t="str">
            <v xml:space="preserve">producto finalizado </v>
          </cell>
        </row>
        <row r="304">
          <cell r="A304" t="str">
            <v>FAMILIAS</v>
          </cell>
          <cell r="B304">
            <v>2</v>
          </cell>
          <cell r="C304"/>
          <cell r="D304"/>
          <cell r="E304">
            <v>2</v>
          </cell>
          <cell r="F304"/>
          <cell r="G304"/>
          <cell r="H304"/>
          <cell r="I304"/>
          <cell r="J304"/>
          <cell r="K304"/>
          <cell r="L304">
            <v>0.65282355530000002</v>
          </cell>
          <cell r="M304"/>
        </row>
        <row r="305">
          <cell r="A305" t="str">
            <v>1.1.2. Acompañamiento técnico a la implementación de los protocolos para la gestión de estrategias de cultura ciudadana dirigidas a promover cambios voluntarios en favor de la transformación de patrones culturales hegemónicos y excluyentes para la garantía de los derechos de las familias del Distrito.</v>
          </cell>
          <cell r="B305">
            <v>1</v>
          </cell>
          <cell r="C305" t="str">
            <v>FAMILIAS</v>
          </cell>
          <cell r="D305" t="str">
            <v>SCRD</v>
          </cell>
          <cell r="E305">
            <v>0</v>
          </cell>
          <cell r="F305"/>
          <cell r="G305"/>
          <cell r="H305"/>
          <cell r="I305"/>
          <cell r="J305">
            <v>0</v>
          </cell>
          <cell r="K305"/>
          <cell r="L305"/>
          <cell r="M305" t="str">
            <v>Producto Finalizado 2023</v>
          </cell>
        </row>
        <row r="306">
          <cell r="A306" t="str">
            <v>2.1.1. Actividades recreativas en la celebración del día de la familia y actividades recreativas con familias intervenidas por sector etario, étnico y social.</v>
          </cell>
          <cell r="B306">
            <v>2</v>
          </cell>
          <cell r="C306" t="str">
            <v>FAMILIAS</v>
          </cell>
          <cell r="D306" t="str">
            <v>IDRD</v>
          </cell>
          <cell r="E306">
            <v>4551</v>
          </cell>
          <cell r="F306">
            <v>666</v>
          </cell>
          <cell r="G306">
            <v>437</v>
          </cell>
          <cell r="H306">
            <v>902</v>
          </cell>
          <cell r="I306">
            <v>966</v>
          </cell>
          <cell r="J306">
            <v>2971</v>
          </cell>
          <cell r="K306">
            <v>0.65282355530000002</v>
          </cell>
          <cell r="L306">
            <v>0.65282355530000002</v>
          </cell>
          <cell r="M306"/>
        </row>
        <row r="307">
          <cell r="A307" t="str">
            <v>DISCAPACIDAD</v>
          </cell>
          <cell r="B307">
            <v>2</v>
          </cell>
          <cell r="C307"/>
          <cell r="D307"/>
          <cell r="E307">
            <v>16</v>
          </cell>
          <cell r="F307"/>
          <cell r="G307"/>
          <cell r="H307"/>
          <cell r="I307"/>
          <cell r="J307"/>
          <cell r="K307"/>
          <cell r="L307">
            <v>0.93679999999999997</v>
          </cell>
          <cell r="M307"/>
        </row>
        <row r="308">
          <cell r="A308" t="str">
            <v>1.1.7 Actividades recreativas dirigidas a personas con discapacidad, familias y personas cuidadoras en todo el transcurrir vital, que cuenten con las adaptaciones y ajustes razonables para el disfrute del tiempo libre.</v>
          </cell>
          <cell r="B308">
            <v>1</v>
          </cell>
          <cell r="C308" t="str">
            <v>DISCAPACIDAD</v>
          </cell>
          <cell r="D308" t="str">
            <v>IDRD</v>
          </cell>
          <cell r="E308">
            <v>300</v>
          </cell>
          <cell r="F308">
            <v>339</v>
          </cell>
          <cell r="G308">
            <v>176</v>
          </cell>
          <cell r="H308">
            <v>1180</v>
          </cell>
          <cell r="I308">
            <v>2298</v>
          </cell>
          <cell r="J308">
            <v>3993</v>
          </cell>
          <cell r="K308">
            <v>13.31</v>
          </cell>
          <cell r="L308">
            <v>1</v>
          </cell>
          <cell r="M308"/>
        </row>
        <row r="309">
          <cell r="A309" t="str">
            <v>1.1.8 Sesiones de actividad física orientadas al desarrollo de hábitos de vida saludable y fortalecimiento de habilidades para la vida dirigidas a personas cuidadoras d personas con discapacidad, acorde a las condiciones y características específicas de esta población</v>
          </cell>
          <cell r="B309">
            <v>2</v>
          </cell>
          <cell r="C309" t="str">
            <v>DISCAPACIDAD</v>
          </cell>
          <cell r="D309" t="str">
            <v>IDRD</v>
          </cell>
          <cell r="E309">
            <v>50</v>
          </cell>
          <cell r="F309">
            <v>96</v>
          </cell>
          <cell r="G309">
            <v>39</v>
          </cell>
          <cell r="H309">
            <v>83</v>
          </cell>
          <cell r="I309">
            <v>176</v>
          </cell>
          <cell r="J309">
            <v>394</v>
          </cell>
          <cell r="K309">
            <v>7.88</v>
          </cell>
          <cell r="L309">
            <v>1</v>
          </cell>
          <cell r="M309"/>
        </row>
        <row r="310">
          <cell r="A310" t="str">
            <v>1.1.9 Atención de personas con Discapacidad en programas de formación deportiva.</v>
          </cell>
          <cell r="B310">
            <v>3</v>
          </cell>
          <cell r="C310" t="str">
            <v>DISCAPACIDAD</v>
          </cell>
          <cell r="D310" t="str">
            <v>IDRD</v>
          </cell>
          <cell r="E310">
            <v>50</v>
          </cell>
          <cell r="F310">
            <v>0</v>
          </cell>
          <cell r="G310">
            <v>207</v>
          </cell>
          <cell r="H310">
            <v>213</v>
          </cell>
          <cell r="I310">
            <v>69</v>
          </cell>
          <cell r="J310">
            <v>489</v>
          </cell>
          <cell r="K310">
            <v>9.7799999999999994</v>
          </cell>
          <cell r="L310">
            <v>1</v>
          </cell>
          <cell r="M310"/>
        </row>
        <row r="311">
          <cell r="A311" t="str">
            <v>1.1.10 Apoyo técnico, científico y social a los deportistas con Discapacidad de alto rendimiento del registro de Bogotá.</v>
          </cell>
          <cell r="B311">
            <v>4</v>
          </cell>
          <cell r="C311" t="str">
            <v>DISCAPACIDAD</v>
          </cell>
          <cell r="D311" t="str">
            <v>IDRD</v>
          </cell>
          <cell r="E311">
            <v>400</v>
          </cell>
          <cell r="F311">
            <v>0</v>
          </cell>
          <cell r="G311">
            <v>355</v>
          </cell>
          <cell r="H311">
            <v>572</v>
          </cell>
          <cell r="I311">
            <v>78</v>
          </cell>
          <cell r="J311">
            <v>1005</v>
          </cell>
          <cell r="K311">
            <v>2.5125000000000002</v>
          </cell>
          <cell r="L311">
            <v>1</v>
          </cell>
          <cell r="M311"/>
        </row>
        <row r="312">
          <cell r="A312" t="str">
            <v>1.1.11 Formación de niños, niñas, adolescentes y jóvenes con discapacidad, en disciplinas deportivas priorizadas, en el marco de la jornada escolar complementaria.</v>
          </cell>
          <cell r="B312">
            <v>5</v>
          </cell>
          <cell r="C312" t="str">
            <v>DISCAPACIDAD</v>
          </cell>
          <cell r="D312" t="str">
            <v>IDRD</v>
          </cell>
          <cell r="E312">
            <v>2500</v>
          </cell>
          <cell r="F312">
            <v>645</v>
          </cell>
          <cell r="G312">
            <v>197</v>
          </cell>
          <cell r="H312">
            <v>1042</v>
          </cell>
          <cell r="I312">
            <v>588</v>
          </cell>
          <cell r="J312">
            <v>2472</v>
          </cell>
          <cell r="K312">
            <v>0.98880000000000001</v>
          </cell>
          <cell r="L312">
            <v>0.98880000000000001</v>
          </cell>
          <cell r="M312"/>
        </row>
        <row r="313">
          <cell r="A313" t="str">
            <v>1.1.23  Estímulos dirigidos a personas con discapacidad para el apoyo de  iniciativas, procesos y prácticas culturales, artísticas y patrimoniales de creación, formación y circulación</v>
          </cell>
          <cell r="B313">
            <v>6</v>
          </cell>
          <cell r="C313" t="str">
            <v>DISCAPACIDAD</v>
          </cell>
          <cell r="D313" t="str">
            <v>SCRD - FUGA</v>
          </cell>
          <cell r="E313">
            <v>4</v>
          </cell>
          <cell r="F313"/>
          <cell r="G313"/>
          <cell r="H313"/>
          <cell r="I313">
            <v>4</v>
          </cell>
          <cell r="J313">
            <v>4</v>
          </cell>
          <cell r="K313">
            <v>1</v>
          </cell>
          <cell r="L313">
            <v>1</v>
          </cell>
          <cell r="M313"/>
        </row>
        <row r="314">
          <cell r="A314" t="str">
            <v>1.1.24 Procesos de formación artística y cultural para Personas con Discapacidad de todo el transcurrir vital</v>
          </cell>
          <cell r="B314">
            <v>7</v>
          </cell>
          <cell r="C314" t="str">
            <v>DISCAPACIDAD</v>
          </cell>
          <cell r="D314" t="str">
            <v>IDARTES</v>
          </cell>
          <cell r="E314">
            <v>1</v>
          </cell>
          <cell r="F314">
            <v>0</v>
          </cell>
          <cell r="G314">
            <v>0</v>
          </cell>
          <cell r="H314">
            <v>2</v>
          </cell>
          <cell r="I314">
            <v>0</v>
          </cell>
          <cell r="J314">
            <v>2</v>
          </cell>
          <cell r="K314">
            <v>2</v>
          </cell>
          <cell r="L314">
            <v>1</v>
          </cell>
          <cell r="M314"/>
        </row>
        <row r="315">
          <cell r="A315" t="str">
            <v>1.1.25 Actividades de fomento a la lectura, escritura y oralidad para personas con discapacidad</v>
          </cell>
          <cell r="B315">
            <v>8</v>
          </cell>
          <cell r="C315" t="str">
            <v>DISCAPACIDAD</v>
          </cell>
          <cell r="D315" t="str">
            <v>SCRD</v>
          </cell>
          <cell r="E315">
            <v>160</v>
          </cell>
          <cell r="F315"/>
          <cell r="G315"/>
          <cell r="H315"/>
          <cell r="I315">
            <v>343</v>
          </cell>
          <cell r="J315">
            <v>343</v>
          </cell>
          <cell r="K315">
            <v>2.1437499999999998</v>
          </cell>
          <cell r="L315">
            <v>1</v>
          </cell>
          <cell r="M315"/>
        </row>
        <row r="316">
          <cell r="A316" t="str">
            <v>1.1.26 Material accesible para las personas con discapacidad disponibles en las bibliotecas públicas de Biblored</v>
          </cell>
          <cell r="B316">
            <v>9</v>
          </cell>
          <cell r="C316" t="str">
            <v>DISCAPACIDAD</v>
          </cell>
          <cell r="D316" t="str">
            <v>SCRD</v>
          </cell>
          <cell r="E316">
            <v>300</v>
          </cell>
          <cell r="F316"/>
          <cell r="G316"/>
          <cell r="H316"/>
          <cell r="I316">
            <v>1325</v>
          </cell>
          <cell r="J316">
            <v>1325</v>
          </cell>
          <cell r="K316">
            <v>4.4166666670000003</v>
          </cell>
          <cell r="L316">
            <v>1</v>
          </cell>
          <cell r="M316"/>
        </row>
        <row r="317">
          <cell r="A317" t="str">
            <v>1.1.36 Acciones comunicativas para la difusión, información y socialización del portafolio, la oferta y contenidos culturales, recreativos y deportivos para personas con discapacidad, sus familias y personas cuidadoras por localidad.</v>
          </cell>
          <cell r="B317">
            <v>10</v>
          </cell>
          <cell r="C317" t="str">
            <v>DISCAPACIDAD</v>
          </cell>
          <cell r="D317" t="str">
            <v>SCRD</v>
          </cell>
          <cell r="E317">
            <v>240</v>
          </cell>
          <cell r="F317">
            <v>63</v>
          </cell>
          <cell r="G317">
            <v>177</v>
          </cell>
          <cell r="H317">
            <v>188</v>
          </cell>
          <cell r="I317">
            <v>186</v>
          </cell>
          <cell r="J317">
            <v>614</v>
          </cell>
          <cell r="K317">
            <v>2.5583333330000002</v>
          </cell>
          <cell r="L317">
            <v>1</v>
          </cell>
          <cell r="M317"/>
        </row>
        <row r="318">
          <cell r="A318" t="str">
            <v>2.1.8  Directorio de artistas y agrupaciones de discapacidad en Bogotá en el marco de lo establecido en el Decreto 813 de 2017</v>
          </cell>
          <cell r="B318">
            <v>11</v>
          </cell>
          <cell r="C318" t="str">
            <v>DISCAPACIDAD</v>
          </cell>
          <cell r="D318" t="str">
            <v>SCRD</v>
          </cell>
          <cell r="E318">
            <v>0.4</v>
          </cell>
          <cell r="F318"/>
          <cell r="G318">
            <v>0.01</v>
          </cell>
          <cell r="H318"/>
          <cell r="I318">
            <v>0.42</v>
          </cell>
          <cell r="J318">
            <v>0.43</v>
          </cell>
          <cell r="K318">
            <v>1.075</v>
          </cell>
          <cell r="L318">
            <v>1</v>
          </cell>
          <cell r="M318"/>
        </row>
        <row r="319">
          <cell r="A319" t="str">
            <v>3.5.1  Servicio de intérprete en los eventos relacionados con escenarios/instancias/espacios de participación local y distrital para garantizar la comunicación accesible  en el marco  del derecho a la participación de las personas discapacidad auditiva .</v>
          </cell>
          <cell r="B319">
            <v>12</v>
          </cell>
          <cell r="C319" t="str">
            <v>DISCAPACIDAD</v>
          </cell>
          <cell r="D319" t="str">
            <v>SCRD</v>
          </cell>
          <cell r="E319">
            <v>85</v>
          </cell>
          <cell r="F319"/>
          <cell r="G319"/>
          <cell r="H319"/>
          <cell r="I319">
            <v>115</v>
          </cell>
          <cell r="J319">
            <v>115</v>
          </cell>
          <cell r="K319">
            <v>1.3529411760000001</v>
          </cell>
          <cell r="L319">
            <v>1</v>
          </cell>
          <cell r="M319"/>
        </row>
        <row r="320">
          <cell r="A320" t="str">
            <v>4.1.3  Protocolo para la gestión de estrategias de transformación de factores culturales que promueven la discriminación múltiple y vulneran los derechos de las personas con discapacidad</v>
          </cell>
          <cell r="B320">
            <v>13</v>
          </cell>
          <cell r="C320" t="str">
            <v>DISCAPACIDAD</v>
          </cell>
          <cell r="D320" t="str">
            <v>SCRD</v>
          </cell>
          <cell r="E320">
            <v>0.6</v>
          </cell>
          <cell r="F320"/>
          <cell r="G320"/>
          <cell r="H320"/>
          <cell r="I320"/>
          <cell r="J320">
            <v>0</v>
          </cell>
          <cell r="K320">
            <v>0</v>
          </cell>
          <cell r="L320">
            <v>0</v>
          </cell>
          <cell r="M320"/>
        </row>
        <row r="321">
          <cell r="A321" t="str">
            <v>4.2.2  Eventos recreativos que promueva experiencias de reconocimiento y visibilización de habilidades y capacidades de  las personas con discapacidad y las personas cuidadoras de personas con discapacidad en todo el transcurrir vital.</v>
          </cell>
          <cell r="B321">
            <v>14</v>
          </cell>
          <cell r="C321" t="str">
            <v>DISCAPACIDAD</v>
          </cell>
          <cell r="D321" t="str">
            <v>IDRD</v>
          </cell>
          <cell r="E321">
            <v>1</v>
          </cell>
          <cell r="F321"/>
          <cell r="G321"/>
          <cell r="H321"/>
          <cell r="I321">
            <v>1</v>
          </cell>
          <cell r="J321">
            <v>1</v>
          </cell>
          <cell r="K321">
            <v>1</v>
          </cell>
          <cell r="L321">
            <v>1</v>
          </cell>
          <cell r="M321"/>
        </row>
        <row r="322">
          <cell r="A322" t="str">
            <v>4.2.3 Actividades de visibilización de las expresiones y prácticas artísticas, culturales y tradicionales de las personas con discapacidad en el desarrollo cultural de la ciudad</v>
          </cell>
          <cell r="B322">
            <v>15</v>
          </cell>
          <cell r="C322" t="str">
            <v>DISCAPACIDAD</v>
          </cell>
          <cell r="D322" t="str">
            <v>SCRD - FUGA</v>
          </cell>
          <cell r="E322">
            <v>3</v>
          </cell>
          <cell r="F322">
            <v>0</v>
          </cell>
          <cell r="G322">
            <v>2</v>
          </cell>
          <cell r="H322">
            <v>2</v>
          </cell>
          <cell r="I322">
            <v>3</v>
          </cell>
          <cell r="J322">
            <v>7</v>
          </cell>
          <cell r="K322">
            <v>2.3333333330000001</v>
          </cell>
          <cell r="L322">
            <v>1</v>
          </cell>
          <cell r="M322"/>
        </row>
        <row r="323">
          <cell r="A323" t="str">
            <v>4.2.4 Actividades de reconocimiento y activación de espacios y procesos patrimoniales que garanticen la participación efectiva de personas con discapacidad, familias y personas cuidadoras de personas con discapacidad en todo el curso de vida, que permitan visibilizar y reflexionar sobre las diferentes experiencias de la población con discapacidad.</v>
          </cell>
          <cell r="B323">
            <v>16</v>
          </cell>
          <cell r="C323" t="str">
            <v>DISCAPACIDAD</v>
          </cell>
          <cell r="D323" t="str">
            <v>IDPC</v>
          </cell>
          <cell r="E323">
            <v>10</v>
          </cell>
          <cell r="F323">
            <v>5</v>
          </cell>
          <cell r="G323">
            <v>2</v>
          </cell>
          <cell r="H323">
            <v>7</v>
          </cell>
          <cell r="I323">
            <v>3</v>
          </cell>
          <cell r="J323">
            <v>17</v>
          </cell>
          <cell r="K323">
            <v>1.7</v>
          </cell>
          <cell r="L323">
            <v>1</v>
          </cell>
          <cell r="M323"/>
        </row>
        <row r="324">
          <cell r="A324" t="str">
            <v>HABITABILIDAD EN CALLE</v>
          </cell>
          <cell r="B324">
            <v>2</v>
          </cell>
          <cell r="C324"/>
          <cell r="D324"/>
          <cell r="E324">
            <v>1</v>
          </cell>
          <cell r="F324"/>
          <cell r="G324"/>
          <cell r="H324"/>
          <cell r="I324"/>
          <cell r="J324"/>
          <cell r="K324"/>
          <cell r="L324">
            <v>1</v>
          </cell>
          <cell r="M324"/>
        </row>
        <row r="325">
          <cell r="A325" t="str">
            <v>1.2.5 Actividades de recreación y deporte para personas habitantes de calle, en riesgo y en inclusión social con enfoque diferencial</v>
          </cell>
          <cell r="B325">
            <v>1</v>
          </cell>
          <cell r="C325" t="str">
            <v>HABITABILIDAD EN CALLE</v>
          </cell>
          <cell r="D325" t="str">
            <v>SCRD</v>
          </cell>
          <cell r="E325">
            <v>20</v>
          </cell>
          <cell r="F325"/>
          <cell r="G325"/>
          <cell r="H325"/>
          <cell r="I325">
            <v>91</v>
          </cell>
          <cell r="J325">
            <v>91</v>
          </cell>
          <cell r="K325">
            <v>4.55</v>
          </cell>
          <cell r="L325">
            <v>1</v>
          </cell>
          <cell r="M325"/>
        </row>
        <row r="326">
          <cell r="A326" t="str">
            <v>5.1.2 Protocolo para la gestión de estrategias de transformación de factores culturales que promueven la discriminacion múltiple y vulneran los derechos de las y los habitantes de calle.</v>
          </cell>
          <cell r="B326">
            <v>2</v>
          </cell>
          <cell r="C326" t="str">
            <v>HABITABILIDAD EN CALLE</v>
          </cell>
          <cell r="D326" t="str">
            <v>IDRD</v>
          </cell>
          <cell r="E326"/>
          <cell r="F326"/>
          <cell r="G326"/>
          <cell r="H326"/>
          <cell r="I326"/>
          <cell r="J326"/>
          <cell r="K326"/>
          <cell r="L326"/>
          <cell r="M326"/>
        </row>
        <row r="327">
          <cell r="A327" t="str">
            <v>POBREZA</v>
          </cell>
          <cell r="B327">
            <v>2</v>
          </cell>
          <cell r="C327"/>
          <cell r="D327"/>
          <cell r="E327">
            <v>2</v>
          </cell>
          <cell r="F327"/>
          <cell r="G327"/>
          <cell r="H327"/>
          <cell r="I327"/>
          <cell r="J327"/>
          <cell r="K327"/>
          <cell r="L327">
            <v>1</v>
          </cell>
          <cell r="M327"/>
        </row>
        <row r="328">
          <cell r="A328" t="str">
            <v>1.1.12 Aportes para los creadores y gestores culturales - BEPS</v>
          </cell>
          <cell r="B328">
            <v>1</v>
          </cell>
          <cell r="C328" t="str">
            <v>DISMINUCION DE LA POBREZA</v>
          </cell>
          <cell r="D328" t="str">
            <v>SCRD</v>
          </cell>
          <cell r="E328">
            <v>195</v>
          </cell>
          <cell r="F328"/>
          <cell r="G328"/>
          <cell r="H328"/>
          <cell r="I328">
            <v>300</v>
          </cell>
          <cell r="J328">
            <v>300</v>
          </cell>
          <cell r="K328">
            <v>1.538461538</v>
          </cell>
          <cell r="L328">
            <v>1</v>
          </cell>
          <cell r="M328"/>
        </row>
        <row r="329">
          <cell r="A329" t="str">
            <v>4.2.4 Actividades artísticas, culturales, patrimoniales y recreodeportivas con agentes locales.</v>
          </cell>
          <cell r="B329">
            <v>2</v>
          </cell>
          <cell r="C329" t="str">
            <v>DISMINUCION DE LA POBREZA</v>
          </cell>
          <cell r="D329" t="str">
            <v>SCRD</v>
          </cell>
          <cell r="E329">
            <v>0.4</v>
          </cell>
          <cell r="F329"/>
          <cell r="G329"/>
          <cell r="H329"/>
          <cell r="I329">
            <v>0.4</v>
          </cell>
          <cell r="J329">
            <v>0.4</v>
          </cell>
          <cell r="K329">
            <v>1</v>
          </cell>
          <cell r="L329">
            <v>1</v>
          </cell>
          <cell r="M329"/>
        </row>
        <row r="330">
          <cell r="A330" t="str">
            <v>Economia cultural y Creativa</v>
          </cell>
          <cell r="B330">
            <v>35</v>
          </cell>
          <cell r="C330"/>
          <cell r="D330"/>
          <cell r="E330">
            <v>27</v>
          </cell>
          <cell r="F330"/>
          <cell r="G330"/>
          <cell r="H330"/>
          <cell r="I330"/>
          <cell r="J330"/>
          <cell r="K330"/>
          <cell r="L330">
            <v>0.97777777779999997</v>
          </cell>
          <cell r="M330"/>
        </row>
        <row r="331">
          <cell r="A331" t="str">
            <v>1.1.1 Acompañamiento para la consolidación de los Distritos Creativos</v>
          </cell>
          <cell r="B331">
            <v>1</v>
          </cell>
          <cell r="C331" t="str">
            <v>ECONOMIA CULTURAL Y CREATIVA</v>
          </cell>
          <cell r="D331" t="str">
            <v>SCRD</v>
          </cell>
          <cell r="E331">
            <v>6</v>
          </cell>
          <cell r="F331"/>
          <cell r="G331"/>
          <cell r="H331"/>
          <cell r="I331">
            <v>6</v>
          </cell>
          <cell r="J331">
            <v>6</v>
          </cell>
          <cell r="K331">
            <v>1</v>
          </cell>
          <cell r="L331">
            <v>1</v>
          </cell>
          <cell r="M331"/>
        </row>
        <row r="332">
          <cell r="A332" t="str">
            <v>1.1.2 Construcción del Bronx Distrito Creativo</v>
          </cell>
          <cell r="B332">
            <v>2</v>
          </cell>
          <cell r="C332" t="str">
            <v>ECONOMIA CULTURAL Y CREATIVA</v>
          </cell>
          <cell r="D332" t="str">
            <v>FUGA</v>
          </cell>
          <cell r="E332">
            <v>0.01</v>
          </cell>
          <cell r="F332"/>
          <cell r="G332"/>
          <cell r="H332"/>
          <cell r="I332">
            <v>0.28999999999999998</v>
          </cell>
          <cell r="J332">
            <v>0.28999999999999998</v>
          </cell>
          <cell r="K332">
            <v>29</v>
          </cell>
          <cell r="L332">
            <v>1</v>
          </cell>
          <cell r="M332"/>
        </row>
        <row r="333">
          <cell r="A333" t="str">
            <v>1.2.1 Estrategia de identificación y fortalecimiento de espacios culturales, en el marco del Plan Estratégico Cultural de Infraestructura Cultural</v>
          </cell>
          <cell r="B333">
            <v>3</v>
          </cell>
          <cell r="C333" t="str">
            <v>ECONOMIA CULTURAL Y CREATIVA</v>
          </cell>
          <cell r="D333" t="str">
            <v>SCRD</v>
          </cell>
          <cell r="E333"/>
          <cell r="F333"/>
          <cell r="G333"/>
          <cell r="H333"/>
          <cell r="I333"/>
          <cell r="J333"/>
          <cell r="K333"/>
          <cell r="L333"/>
          <cell r="M333" t="str">
            <v>Producto Finalizado</v>
          </cell>
        </row>
        <row r="334">
          <cell r="A334" t="str">
            <v>1.2.2 Estrategia de identificación y fortalecimiento de actividades y espacios culturales, en el marco del Plan Estratégico Cultural de Patrimonio Cultural</v>
          </cell>
          <cell r="B334">
            <v>4</v>
          </cell>
          <cell r="C334" t="str">
            <v>ECONOMIA CULTURAL Y CREATIVA</v>
          </cell>
          <cell r="D334" t="str">
            <v>SCRD</v>
          </cell>
          <cell r="E334"/>
          <cell r="F334"/>
          <cell r="G334"/>
          <cell r="H334"/>
          <cell r="I334"/>
          <cell r="J334"/>
          <cell r="K334"/>
          <cell r="L334"/>
          <cell r="M334" t="str">
            <v>Producto Finalizado</v>
          </cell>
        </row>
        <row r="335">
          <cell r="A335" t="str">
            <v>1.2.3 Estrategia de identificación y fortalecimiento de actividades y espacios, en el marco del Plan Estratégico Cultural de Arte en Espacio Público</v>
          </cell>
          <cell r="B335">
            <v>5</v>
          </cell>
          <cell r="C335" t="str">
            <v>ECONOMIA CULTURAL Y CREATIVA</v>
          </cell>
          <cell r="D335" t="str">
            <v>SCRD</v>
          </cell>
          <cell r="E335"/>
          <cell r="F335"/>
          <cell r="G335"/>
          <cell r="H335"/>
          <cell r="I335"/>
          <cell r="J335"/>
          <cell r="K335"/>
          <cell r="L335"/>
          <cell r="M335" t="str">
            <v>Producto Finalizado</v>
          </cell>
        </row>
        <row r="336">
          <cell r="A336" t="str">
            <v>1.2.4 Estrategias implementadas sobre actualización de trámites, requisitos y buenas prácticas con relación al Sistema Único de Gestión para el Registro, Evaluación y Autorización de Actividades de Aglomeración de Público (SUGA)</v>
          </cell>
          <cell r="B336">
            <v>6</v>
          </cell>
          <cell r="C336" t="str">
            <v>ECONOMIA CULTURAL Y CREATIVA</v>
          </cell>
          <cell r="D336" t="str">
            <v>SCRD</v>
          </cell>
          <cell r="E336">
            <v>0.5</v>
          </cell>
          <cell r="F336"/>
          <cell r="G336"/>
          <cell r="H336"/>
          <cell r="I336">
            <v>0.2</v>
          </cell>
          <cell r="J336">
            <v>0.2</v>
          </cell>
          <cell r="K336">
            <v>0.4</v>
          </cell>
          <cell r="L336">
            <v>0.4</v>
          </cell>
          <cell r="M336"/>
        </row>
        <row r="337">
          <cell r="A337" t="str">
            <v>1.2.5 Acciones realizadas en los Distritos Creativos priorizados para potenciar artística y culturalmente el espacio público desde el arte, la cultura y la creatividad</v>
          </cell>
          <cell r="B337">
            <v>7</v>
          </cell>
          <cell r="C337" t="str">
            <v>ECONOMIA CULTURAL Y CREATIVA</v>
          </cell>
          <cell r="D337" t="str">
            <v>SCRD</v>
          </cell>
          <cell r="E337">
            <v>3</v>
          </cell>
          <cell r="F337"/>
          <cell r="G337"/>
          <cell r="H337"/>
          <cell r="I337">
            <v>3</v>
          </cell>
          <cell r="J337">
            <v>3</v>
          </cell>
          <cell r="K337">
            <v>1</v>
          </cell>
          <cell r="L337">
            <v>1</v>
          </cell>
          <cell r="M337"/>
        </row>
        <row r="338">
          <cell r="A338" t="str">
            <v>1.3.1 Programa de cultura ciudadana para la sostenibilidad cultural y social de los Distritos Creativos</v>
          </cell>
          <cell r="B338">
            <v>8</v>
          </cell>
          <cell r="C338" t="str">
            <v>ECONOMIA CULTURAL Y CREATIVA</v>
          </cell>
          <cell r="D338" t="str">
            <v>SCRD</v>
          </cell>
          <cell r="E338">
            <v>5</v>
          </cell>
          <cell r="F338"/>
          <cell r="G338"/>
          <cell r="H338"/>
          <cell r="I338">
            <v>5</v>
          </cell>
          <cell r="J338">
            <v>5</v>
          </cell>
          <cell r="K338">
            <v>1</v>
          </cell>
          <cell r="L338">
            <v>1</v>
          </cell>
          <cell r="M338"/>
        </row>
        <row r="339">
          <cell r="A339" t="str">
            <v>1.3.2 Activación de la Red de Distritos Creativos</v>
          </cell>
          <cell r="B339">
            <v>9</v>
          </cell>
          <cell r="C339" t="str">
            <v>ECONOMIA CULTURAL Y CREATIVA</v>
          </cell>
          <cell r="D339" t="str">
            <v>SCRD</v>
          </cell>
          <cell r="E339">
            <v>5</v>
          </cell>
          <cell r="F339"/>
          <cell r="G339"/>
          <cell r="H339"/>
          <cell r="I339">
            <v>5</v>
          </cell>
          <cell r="J339">
            <v>5</v>
          </cell>
          <cell r="K339">
            <v>1</v>
          </cell>
          <cell r="L339">
            <v>1</v>
          </cell>
          <cell r="M339"/>
        </row>
        <row r="340">
          <cell r="A340" t="str">
            <v>1.3.3 Recorridos urbanos de activación y visibilización de los patrimonios que componen el Distrito Creativo ZIBO.</v>
          </cell>
          <cell r="B340">
            <v>10</v>
          </cell>
          <cell r="C340" t="str">
            <v>ECONOMIA CULTURAL Y CREATIVA</v>
          </cell>
          <cell r="D340" t="str">
            <v>IDPC</v>
          </cell>
          <cell r="E340">
            <v>1</v>
          </cell>
          <cell r="F340"/>
          <cell r="G340"/>
          <cell r="H340"/>
          <cell r="I340">
            <v>1</v>
          </cell>
          <cell r="J340">
            <v>1</v>
          </cell>
          <cell r="K340">
            <v>1</v>
          </cell>
          <cell r="L340">
            <v>1</v>
          </cell>
          <cell r="M340"/>
        </row>
        <row r="341">
          <cell r="A341" t="str">
            <v>2.1.1 Programas de formación que respondan a las necesidades de los agentes del sector artístico</v>
          </cell>
          <cell r="B341">
            <v>11</v>
          </cell>
          <cell r="C341" t="str">
            <v>ECONOMIA CULTURAL Y CREATIVA</v>
          </cell>
          <cell r="D341" t="str">
            <v>Idartes</v>
          </cell>
          <cell r="E341">
            <v>2208</v>
          </cell>
          <cell r="F341"/>
          <cell r="G341"/>
          <cell r="H341"/>
          <cell r="I341">
            <v>2236</v>
          </cell>
          <cell r="J341">
            <v>2236</v>
          </cell>
          <cell r="K341">
            <v>1.012681159</v>
          </cell>
          <cell r="L341">
            <v>1</v>
          </cell>
          <cell r="M341"/>
        </row>
        <row r="342">
          <cell r="A342" t="str">
            <v>2.1.2 Acompañamiento técnico a entidades e instituciones en la formulación y mejoramiento de programas de formación y fortalecimiento empresarial</v>
          </cell>
          <cell r="B342">
            <v>12</v>
          </cell>
          <cell r="C342" t="str">
            <v>ECONOMIA CULTURAL Y CREATIVA</v>
          </cell>
          <cell r="D342" t="str">
            <v>SCRD</v>
          </cell>
          <cell r="E342">
            <v>4</v>
          </cell>
          <cell r="F342"/>
          <cell r="G342"/>
          <cell r="H342"/>
          <cell r="I342">
            <v>4</v>
          </cell>
          <cell r="J342">
            <v>4</v>
          </cell>
          <cell r="K342">
            <v>1</v>
          </cell>
          <cell r="L342">
            <v>1</v>
          </cell>
          <cell r="M342"/>
        </row>
        <row r="343">
          <cell r="A343" t="str">
            <v>2.1.6 Laboratorios para los agentes culturales y creativos en competencias emprendedoras y empresariales.</v>
          </cell>
          <cell r="B343">
            <v>13</v>
          </cell>
          <cell r="C343" t="str">
            <v>ECONOMIA CULTURAL Y CREATIVA</v>
          </cell>
          <cell r="D343" t="str">
            <v>FUGA</v>
          </cell>
          <cell r="E343">
            <v>1</v>
          </cell>
          <cell r="F343"/>
          <cell r="G343"/>
          <cell r="H343"/>
          <cell r="I343">
            <v>1</v>
          </cell>
          <cell r="J343">
            <v>1</v>
          </cell>
          <cell r="K343">
            <v>1</v>
          </cell>
          <cell r="L343">
            <v>1</v>
          </cell>
          <cell r="M343"/>
        </row>
        <row r="344">
          <cell r="A344" t="str">
            <v>2.1.7. Acciones encaminadas al uso y explotación de la propiedad intelectual</v>
          </cell>
          <cell r="B344">
            <v>14</v>
          </cell>
          <cell r="C344" t="str">
            <v>ECONOMIA CULTURAL Y CREATIVA</v>
          </cell>
          <cell r="D344" t="str">
            <v>SCRD</v>
          </cell>
          <cell r="E344">
            <v>3</v>
          </cell>
          <cell r="F344"/>
          <cell r="G344"/>
          <cell r="H344"/>
          <cell r="I344">
            <v>3</v>
          </cell>
          <cell r="J344">
            <v>3</v>
          </cell>
          <cell r="K344">
            <v>1</v>
          </cell>
          <cell r="L344">
            <v>1</v>
          </cell>
          <cell r="M344"/>
        </row>
        <row r="345">
          <cell r="A345" t="str">
            <v>2.2.2 Estrategia para desarrollar programas de desarrollo de competencias profesionales, habilidades y destrezas en los campos de las disciplinas artísticas y patrimoniales, en el marco del Plan Estratégico Cultural de Formación Artística y Cultural</v>
          </cell>
          <cell r="B345">
            <v>15</v>
          </cell>
          <cell r="C345" t="str">
            <v>ECONOMIA CULTURAL Y CREATIVA</v>
          </cell>
          <cell r="D345" t="str">
            <v>SCRD</v>
          </cell>
          <cell r="E345"/>
          <cell r="F345"/>
          <cell r="G345"/>
          <cell r="H345"/>
          <cell r="I345"/>
          <cell r="J345"/>
          <cell r="K345"/>
          <cell r="L345"/>
          <cell r="M345" t="str">
            <v>Producto Finalizado</v>
          </cell>
        </row>
        <row r="346">
          <cell r="A346" t="str">
            <v xml:space="preserve">2.2.3 Formación en Patrimonio Cultural orientadas al fortalecimiento de sectores culturales y creativos en el Distrito </v>
          </cell>
          <cell r="B346">
            <v>16</v>
          </cell>
          <cell r="C346" t="str">
            <v>ECONOMIA CULTURAL Y CREATIVA</v>
          </cell>
          <cell r="D346" t="str">
            <v>SCRD</v>
          </cell>
          <cell r="E346">
            <v>10</v>
          </cell>
          <cell r="F346"/>
          <cell r="G346"/>
          <cell r="H346"/>
          <cell r="I346">
            <v>10</v>
          </cell>
          <cell r="J346">
            <v>10</v>
          </cell>
          <cell r="K346">
            <v>1</v>
          </cell>
          <cell r="L346">
            <v>1</v>
          </cell>
          <cell r="M346"/>
        </row>
        <row r="347">
          <cell r="A347" t="str">
            <v xml:space="preserve">2.2.5. Procesos de cualificación y/o profesionalización asociados con la economía cultural y creativa dirigidos a los agentes culturales.    </v>
          </cell>
          <cell r="B347">
            <v>17</v>
          </cell>
          <cell r="C347" t="str">
            <v>ECONOMIA CULTURAL Y CREATIVA</v>
          </cell>
          <cell r="D347" t="str">
            <v>SCRD</v>
          </cell>
          <cell r="E347">
            <v>1</v>
          </cell>
          <cell r="F347"/>
          <cell r="G347"/>
          <cell r="H347"/>
          <cell r="I347">
            <v>1</v>
          </cell>
          <cell r="J347">
            <v>1</v>
          </cell>
          <cell r="K347">
            <v>1</v>
          </cell>
          <cell r="L347">
            <v>1</v>
          </cell>
          <cell r="M347"/>
        </row>
        <row r="348">
          <cell r="A348" t="str">
            <v>3.1.1 Portafolio distrital de estimulos dirigido a promover las industrias culturales y creativas</v>
          </cell>
          <cell r="B348">
            <v>18</v>
          </cell>
          <cell r="C348" t="str">
            <v>ECONOMIA CULTURAL Y CREATIVA</v>
          </cell>
          <cell r="D348" t="str">
            <v>SCRD - idartes</v>
          </cell>
          <cell r="E348">
            <v>16</v>
          </cell>
          <cell r="F348"/>
          <cell r="G348"/>
          <cell r="H348"/>
          <cell r="I348">
            <v>27</v>
          </cell>
          <cell r="J348">
            <v>27</v>
          </cell>
          <cell r="K348">
            <v>1.6875</v>
          </cell>
          <cell r="L348">
            <v>1</v>
          </cell>
          <cell r="M348"/>
        </row>
        <row r="349">
          <cell r="A349" t="str">
            <v>3.1.2 Acompañamiento técnico a entidades e instituciones en el financiamiento a emprendimientos y empresas del sector cultural y creativo</v>
          </cell>
          <cell r="B349">
            <v>19</v>
          </cell>
          <cell r="C349" t="str">
            <v>ECONOMIA CULTURAL Y CREATIVA</v>
          </cell>
          <cell r="D349" t="str">
            <v>SCRD</v>
          </cell>
          <cell r="E349"/>
          <cell r="F349"/>
          <cell r="G349"/>
          <cell r="H349"/>
          <cell r="I349"/>
          <cell r="J349"/>
          <cell r="K349"/>
          <cell r="L349"/>
          <cell r="M349" t="str">
            <v>Producto inactivo</v>
          </cell>
        </row>
        <row r="350">
          <cell r="A350" t="str">
            <v>3.1.5 Acciones estratégicas desarrolladas para el financiamiento de iniciativas del sector cultural y creativo</v>
          </cell>
          <cell r="B350">
            <v>20</v>
          </cell>
          <cell r="C350" t="str">
            <v>ECONOMIA CULTURAL Y CREATIVA</v>
          </cell>
          <cell r="D350" t="str">
            <v>SCRD</v>
          </cell>
          <cell r="E350">
            <v>2</v>
          </cell>
          <cell r="F350"/>
          <cell r="G350"/>
          <cell r="H350"/>
          <cell r="I350">
            <v>2</v>
          </cell>
          <cell r="J350">
            <v>2</v>
          </cell>
          <cell r="K350">
            <v>1</v>
          </cell>
          <cell r="L350">
            <v>1</v>
          </cell>
          <cell r="M350"/>
        </row>
        <row r="351">
          <cell r="A351" t="str">
            <v>4.1.1 Acompañamientos técnicos para la planeación estratégica de los programas asociados a los clusters  y/o aglomeraciones del sector cultural y creativos que son desarrollados por entidades públicas y privadas de Bogotá</v>
          </cell>
          <cell r="B351">
            <v>21</v>
          </cell>
          <cell r="C351" t="str">
            <v>ECONOMIA CULTURAL Y CREATIVA</v>
          </cell>
          <cell r="D351" t="str">
            <v>SCRD</v>
          </cell>
          <cell r="E351">
            <v>1</v>
          </cell>
          <cell r="F351"/>
          <cell r="G351"/>
          <cell r="H351"/>
          <cell r="I351">
            <v>1</v>
          </cell>
          <cell r="J351">
            <v>1</v>
          </cell>
          <cell r="K351">
            <v>1</v>
          </cell>
          <cell r="L351">
            <v>1</v>
          </cell>
          <cell r="M351"/>
        </row>
        <row r="352">
          <cell r="A352" t="str">
            <v>4.2.3 Estrategia para identificar acciones de ampliación de mercado en el marco del Plan Estratégico Cultural de Ciudad Creativa de la Música</v>
          </cell>
          <cell r="B352">
            <v>22</v>
          </cell>
          <cell r="C352" t="str">
            <v>ECONOMIA CULTURAL Y CREATIVA</v>
          </cell>
          <cell r="D352" t="str">
            <v>SCRD</v>
          </cell>
          <cell r="E352"/>
          <cell r="F352"/>
          <cell r="G352"/>
          <cell r="H352"/>
          <cell r="I352"/>
          <cell r="J352"/>
          <cell r="K352"/>
          <cell r="L352"/>
          <cell r="M352"/>
        </row>
        <row r="353">
          <cell r="A353" t="str">
            <v>4.2.4 Programas para la circulación y/o comercialización de bienes y servicios culturales y creativos del los agentes del sector</v>
          </cell>
          <cell r="B353">
            <v>23</v>
          </cell>
          <cell r="C353" t="str">
            <v>ECONOMIA CULTURAL Y CREATIVA</v>
          </cell>
          <cell r="D353" t="str">
            <v>Idartes</v>
          </cell>
          <cell r="E353">
            <v>18</v>
          </cell>
          <cell r="F353"/>
          <cell r="G353"/>
          <cell r="H353"/>
          <cell r="I353">
            <v>18</v>
          </cell>
          <cell r="J353">
            <v>18</v>
          </cell>
          <cell r="K353">
            <v>1</v>
          </cell>
          <cell r="L353">
            <v>1</v>
          </cell>
          <cell r="M353"/>
        </row>
        <row r="354">
          <cell r="A354" t="str">
            <v>4.2.5 Acompañamiento técnico a las instituciones responsables de las plataformas de promoción y circulación de bienes y servicios del sector cultural y creativo</v>
          </cell>
          <cell r="B354">
            <v>24</v>
          </cell>
          <cell r="C354" t="str">
            <v>ECONOMIA CULTURAL Y CREATIVA</v>
          </cell>
          <cell r="D354" t="str">
            <v>SCRD</v>
          </cell>
          <cell r="E354"/>
          <cell r="F354"/>
          <cell r="G354"/>
          <cell r="H354"/>
          <cell r="I354"/>
          <cell r="J354"/>
          <cell r="K354"/>
          <cell r="L354"/>
          <cell r="M354" t="str">
            <v>Producto inactivo</v>
          </cell>
        </row>
        <row r="355">
          <cell r="A355" t="str">
            <v xml:space="preserve">4.2.7 Estímulos para la promoción y circulación de bienes y servicios del sector cultural y creativo </v>
          </cell>
          <cell r="B355">
            <v>25</v>
          </cell>
          <cell r="C355" t="str">
            <v>ECONOMIA CULTURAL Y CREATIVA</v>
          </cell>
          <cell r="D355" t="str">
            <v>SCRD</v>
          </cell>
          <cell r="E355">
            <v>30</v>
          </cell>
          <cell r="F355"/>
          <cell r="G355"/>
          <cell r="H355"/>
          <cell r="I355">
            <v>30</v>
          </cell>
          <cell r="J355">
            <v>30</v>
          </cell>
          <cell r="K355">
            <v>1</v>
          </cell>
          <cell r="L355">
            <v>1</v>
          </cell>
          <cell r="M355"/>
        </row>
        <row r="356">
          <cell r="A356" t="str">
            <v>4.2.8 Mercados para la circulación, promoción y comercialización de bienes y servicios de los agentes del sector cultural y creativo.</v>
          </cell>
          <cell r="B356">
            <v>26</v>
          </cell>
          <cell r="C356" t="str">
            <v>ECONOMIA CULTURAL Y CREATIVA</v>
          </cell>
          <cell r="D356" t="str">
            <v>FUGA</v>
          </cell>
          <cell r="E356">
            <v>2</v>
          </cell>
          <cell r="F356"/>
          <cell r="G356"/>
          <cell r="H356"/>
          <cell r="I356">
            <v>2</v>
          </cell>
          <cell r="J356">
            <v>2</v>
          </cell>
          <cell r="K356">
            <v>1</v>
          </cell>
          <cell r="L356">
            <v>1</v>
          </cell>
          <cell r="M356"/>
        </row>
        <row r="357">
          <cell r="A357" t="str">
            <v>4.2.9 Contenidos digitales culturales y creativos en circulación en la plataforma digital dispuesta por el sector cultura</v>
          </cell>
          <cell r="B357">
            <v>27</v>
          </cell>
          <cell r="C357" t="str">
            <v>ECONOMIA CULTURAL Y CREATIVA</v>
          </cell>
          <cell r="D357" t="str">
            <v>FUGA</v>
          </cell>
          <cell r="E357">
            <v>120</v>
          </cell>
          <cell r="F357"/>
          <cell r="G357"/>
          <cell r="H357"/>
          <cell r="I357">
            <v>124</v>
          </cell>
          <cell r="J357">
            <v>124</v>
          </cell>
          <cell r="K357">
            <v>1.0333333330000001</v>
          </cell>
          <cell r="L357">
            <v>1</v>
          </cell>
          <cell r="M357"/>
        </row>
        <row r="358">
          <cell r="A358" t="str">
            <v xml:space="preserve">4.2.10  Informes con análisis sobre la implementación de la Ley 1493 de 2011 (Ley de Espectáculo Público) en el Distrito </v>
          </cell>
          <cell r="B358">
            <v>28</v>
          </cell>
          <cell r="C358" t="str">
            <v>ECONOMIA CULTURAL Y CREATIVA</v>
          </cell>
          <cell r="D358" t="str">
            <v>SCRD</v>
          </cell>
          <cell r="E358">
            <v>1</v>
          </cell>
          <cell r="F358"/>
          <cell r="G358"/>
          <cell r="H358"/>
          <cell r="I358">
            <v>1</v>
          </cell>
          <cell r="J358">
            <v>1</v>
          </cell>
          <cell r="K358">
            <v>1</v>
          </cell>
          <cell r="L358">
            <v>1</v>
          </cell>
          <cell r="M358"/>
        </row>
        <row r="359">
          <cell r="A359" t="str">
            <v>4.2.11 Número de emprendimientos acompañados para la promoción y circulación de sus bienes y servicios</v>
          </cell>
          <cell r="B359">
            <v>29</v>
          </cell>
          <cell r="C359" t="str">
            <v>ECONOMIA CULTURAL Y CREATIVA</v>
          </cell>
          <cell r="D359" t="str">
            <v>SCRD</v>
          </cell>
          <cell r="E359">
            <v>20</v>
          </cell>
          <cell r="F359"/>
          <cell r="G359"/>
          <cell r="H359"/>
          <cell r="I359">
            <v>20</v>
          </cell>
          <cell r="J359">
            <v>20</v>
          </cell>
          <cell r="K359">
            <v>1</v>
          </cell>
          <cell r="L359">
            <v>1</v>
          </cell>
          <cell r="M359"/>
        </row>
        <row r="360">
          <cell r="A360" t="str">
            <v>4.3.1 Programa para la transformación de factores culturales asociados a la economía cultural y creativa</v>
          </cell>
          <cell r="B360">
            <v>30</v>
          </cell>
          <cell r="C360" t="str">
            <v>ECONOMIA CULTURAL Y CREATIVA</v>
          </cell>
          <cell r="D360" t="str">
            <v>SCRD</v>
          </cell>
          <cell r="E360">
            <v>1</v>
          </cell>
          <cell r="F360"/>
          <cell r="G360"/>
          <cell r="H360"/>
          <cell r="I360">
            <v>1</v>
          </cell>
          <cell r="J360">
            <v>1</v>
          </cell>
          <cell r="K360">
            <v>1</v>
          </cell>
          <cell r="L360">
            <v>1</v>
          </cell>
          <cell r="M360"/>
        </row>
        <row r="361">
          <cell r="A361" t="str">
            <v>5.1.1 Informes con análisis estadístico sobre el desarrollo económico del sector cultural y creativo - Cuenta Satélite de Cultura de Bogotá</v>
          </cell>
          <cell r="B361">
            <v>31</v>
          </cell>
          <cell r="C361" t="str">
            <v>ECONOMIA CULTURAL Y CREATIVA</v>
          </cell>
          <cell r="D361" t="str">
            <v>SCRD</v>
          </cell>
          <cell r="E361">
            <v>1</v>
          </cell>
          <cell r="F361"/>
          <cell r="G361"/>
          <cell r="H361"/>
          <cell r="I361">
            <v>1</v>
          </cell>
          <cell r="J361">
            <v>1</v>
          </cell>
          <cell r="K361">
            <v>1</v>
          </cell>
          <cell r="L361">
            <v>1</v>
          </cell>
          <cell r="M361"/>
        </row>
        <row r="362">
          <cell r="A362" t="str">
            <v>5.1.2 Investigaciones de caracterización de Industrias Culturales y Creativas</v>
          </cell>
          <cell r="B362">
            <v>32</v>
          </cell>
          <cell r="C362" t="str">
            <v>ECONOMIA CULTURAL Y CREATIVA</v>
          </cell>
          <cell r="D362" t="str">
            <v>SCRD</v>
          </cell>
          <cell r="E362">
            <v>2</v>
          </cell>
          <cell r="F362"/>
          <cell r="G362"/>
          <cell r="H362"/>
          <cell r="I362">
            <v>2</v>
          </cell>
          <cell r="J362">
            <v>2</v>
          </cell>
          <cell r="K362">
            <v>1</v>
          </cell>
          <cell r="L362">
            <v>1</v>
          </cell>
          <cell r="M362"/>
        </row>
        <row r="363">
          <cell r="A363" t="str">
            <v>5.1.3 Acompañamiento técnico a entidades e instituciones para realizar investigaciones del sector cultural y creativo</v>
          </cell>
          <cell r="B363">
            <v>33</v>
          </cell>
          <cell r="C363" t="str">
            <v>ECONOMIA CULTURAL Y CREATIVA</v>
          </cell>
          <cell r="D363" t="str">
            <v>SCRD</v>
          </cell>
          <cell r="E363">
            <v>2</v>
          </cell>
          <cell r="F363"/>
          <cell r="G363"/>
          <cell r="H363"/>
          <cell r="I363">
            <v>2</v>
          </cell>
          <cell r="J363">
            <v>2</v>
          </cell>
          <cell r="K363">
            <v>1</v>
          </cell>
          <cell r="L363">
            <v>1</v>
          </cell>
          <cell r="M363"/>
        </row>
        <row r="364">
          <cell r="A364" t="str">
            <v>5.1.4 Informe de identificación y medición de factores culturales asociados a la economía cultural y creativa</v>
          </cell>
          <cell r="B364">
            <v>34</v>
          </cell>
          <cell r="C364" t="str">
            <v>ECONOMIA CULTURAL Y CREATIVA</v>
          </cell>
          <cell r="D364" t="str">
            <v>SCRD</v>
          </cell>
          <cell r="E364"/>
          <cell r="F364"/>
          <cell r="G364"/>
          <cell r="H364"/>
          <cell r="I364"/>
          <cell r="J364"/>
          <cell r="K364"/>
          <cell r="L364"/>
          <cell r="M364"/>
        </row>
        <row r="365">
          <cell r="A365" t="str">
            <v>5.1.5  Acciones de divulgación sobre patrimonio cultural que contribuyan al sector cultural y creativo</v>
          </cell>
          <cell r="B365">
            <v>35</v>
          </cell>
          <cell r="C365" t="str">
            <v>ECONOMIA CULTURAL Y CREATIVA</v>
          </cell>
          <cell r="D365" t="str">
            <v>SCRD</v>
          </cell>
          <cell r="E365">
            <v>10</v>
          </cell>
          <cell r="F365"/>
          <cell r="G365"/>
          <cell r="H365"/>
          <cell r="I365">
            <v>10</v>
          </cell>
          <cell r="J365">
            <v>10</v>
          </cell>
          <cell r="K365">
            <v>1</v>
          </cell>
          <cell r="L365">
            <v>1</v>
          </cell>
          <cell r="M365"/>
        </row>
        <row r="366">
          <cell r="A366" t="str">
            <v>CULTURA CIUDADANA</v>
          </cell>
          <cell r="B366">
            <v>20</v>
          </cell>
          <cell r="C366"/>
          <cell r="D366"/>
          <cell r="E366">
            <v>15</v>
          </cell>
          <cell r="F366"/>
          <cell r="G366"/>
          <cell r="H366"/>
          <cell r="I366"/>
          <cell r="J366"/>
          <cell r="K366"/>
          <cell r="L366">
            <v>0.93444999009999996</v>
          </cell>
          <cell r="M366"/>
        </row>
        <row r="367">
          <cell r="A367" t="str">
            <v>1.1.1 Estrategias para la transformación cultural sostenible priorizadas en cada plan de desarrollo distrital</v>
          </cell>
          <cell r="B367">
            <v>1</v>
          </cell>
          <cell r="C367" t="str">
            <v>CULTURA CIUDADANA</v>
          </cell>
          <cell r="D367" t="str">
            <v>SCRD</v>
          </cell>
          <cell r="E367">
            <v>8</v>
          </cell>
          <cell r="F367"/>
          <cell r="G367"/>
          <cell r="H367"/>
          <cell r="I367">
            <v>8</v>
          </cell>
          <cell r="J367">
            <v>8</v>
          </cell>
          <cell r="K367">
            <v>1</v>
          </cell>
          <cell r="L367">
            <v>1</v>
          </cell>
          <cell r="M367"/>
        </row>
        <row r="368">
          <cell r="A368" t="str">
            <v>1.1.2 Estrategias integrales, intersectoriales y corresponsables implementadas para la transformación cultural sostenible en temas priorizados</v>
          </cell>
          <cell r="B368">
            <v>2</v>
          </cell>
          <cell r="C368" t="str">
            <v>CULTURA CIUDADANA</v>
          </cell>
          <cell r="D368" t="str">
            <v>SCRD</v>
          </cell>
          <cell r="E368">
            <v>1</v>
          </cell>
          <cell r="F368"/>
          <cell r="G368"/>
          <cell r="H368"/>
          <cell r="I368">
            <v>1</v>
          </cell>
          <cell r="J368">
            <v>1</v>
          </cell>
          <cell r="K368">
            <v>1</v>
          </cell>
          <cell r="L368">
            <v>1</v>
          </cell>
          <cell r="M368"/>
        </row>
        <row r="369">
          <cell r="A369" t="str">
            <v>2.1.2 Enfoque cultural transversal incorporado en las fases del ciclo de instrumentos de planeación estratégica de la ciudad</v>
          </cell>
          <cell r="B369">
            <v>3</v>
          </cell>
          <cell r="C369" t="str">
            <v>CULTURA CIUDADANA</v>
          </cell>
          <cell r="D369" t="str">
            <v>SCRD</v>
          </cell>
          <cell r="E369">
            <v>13</v>
          </cell>
          <cell r="F369"/>
          <cell r="G369"/>
          <cell r="H369"/>
          <cell r="I369">
            <v>24</v>
          </cell>
          <cell r="J369">
            <v>24</v>
          </cell>
          <cell r="K369">
            <v>1.846153846</v>
          </cell>
          <cell r="L369">
            <v>1</v>
          </cell>
          <cell r="M369"/>
        </row>
        <row r="370">
          <cell r="A370" t="str">
            <v>2.2.1 Metodologías para la priorización de problemáticas culturales de la ciudad adoptadas por entidades públicas, privadas y comunitarias</v>
          </cell>
          <cell r="B370">
            <v>4</v>
          </cell>
          <cell r="C370" t="str">
            <v>CULTURA CIUDADANA</v>
          </cell>
          <cell r="D370" t="str">
            <v>SCRD</v>
          </cell>
          <cell r="E370">
            <v>100</v>
          </cell>
          <cell r="F370"/>
          <cell r="G370"/>
          <cell r="H370"/>
          <cell r="I370">
            <v>101</v>
          </cell>
          <cell r="J370">
            <v>101</v>
          </cell>
          <cell r="K370">
            <v>1.01</v>
          </cell>
          <cell r="L370">
            <v>1</v>
          </cell>
          <cell r="M370"/>
        </row>
        <row r="371">
          <cell r="A371" t="str">
            <v>2.2.2 Metodologías para el diálogo de actores públicos, privados y comunitarios adoptados por entidades públicas, privadas y comunitarias</v>
          </cell>
          <cell r="B371">
            <v>5</v>
          </cell>
          <cell r="C371" t="str">
            <v>CULTURA CIUDADANA</v>
          </cell>
          <cell r="D371" t="str">
            <v>SCRD</v>
          </cell>
          <cell r="E371">
            <v>100</v>
          </cell>
          <cell r="F371"/>
          <cell r="G371"/>
          <cell r="H371"/>
          <cell r="I371">
            <v>119</v>
          </cell>
          <cell r="J371">
            <v>119</v>
          </cell>
          <cell r="K371">
            <v>1.19</v>
          </cell>
          <cell r="L371">
            <v>1</v>
          </cell>
          <cell r="M371"/>
        </row>
        <row r="372">
          <cell r="A372" t="str">
            <v>2.2.3 Instrumentos para la gestión de la cultura ciudadana adoptadas por entidades públicas, privadas y comunitarias</v>
          </cell>
          <cell r="B372">
            <v>6</v>
          </cell>
          <cell r="C372" t="str">
            <v>CULTURA CIUDADANA</v>
          </cell>
          <cell r="D372" t="str">
            <v>SCRD</v>
          </cell>
          <cell r="E372">
            <v>100</v>
          </cell>
          <cell r="F372"/>
          <cell r="G372"/>
          <cell r="H372"/>
          <cell r="I372">
            <v>100</v>
          </cell>
          <cell r="J372">
            <v>100</v>
          </cell>
          <cell r="K372">
            <v>1</v>
          </cell>
          <cell r="L372">
            <v>1</v>
          </cell>
          <cell r="M372"/>
        </row>
        <row r="373">
          <cell r="A373" t="str">
            <v>2.2.4 Portafolio Distrital de Fomento a la Cultura Ciudadana</v>
          </cell>
          <cell r="B373">
            <v>7</v>
          </cell>
          <cell r="C373" t="str">
            <v>CULTURA CIUDADANA</v>
          </cell>
          <cell r="D373" t="str">
            <v>SCRD</v>
          </cell>
          <cell r="E373">
            <v>1</v>
          </cell>
          <cell r="F373"/>
          <cell r="G373"/>
          <cell r="H373"/>
          <cell r="I373">
            <v>1</v>
          </cell>
          <cell r="J373">
            <v>1</v>
          </cell>
          <cell r="K373">
            <v>1</v>
          </cell>
          <cell r="L373">
            <v>1</v>
          </cell>
          <cell r="M373"/>
        </row>
        <row r="374">
          <cell r="A374" t="str">
            <v>2.2.5 Sello a la gestión de la cultura ciudadana</v>
          </cell>
          <cell r="B374">
            <v>8</v>
          </cell>
          <cell r="C374" t="str">
            <v>CULTURA CIUDADANA</v>
          </cell>
          <cell r="D374" t="str">
            <v>SCRD</v>
          </cell>
          <cell r="E374"/>
          <cell r="F374"/>
          <cell r="G374"/>
          <cell r="H374"/>
          <cell r="I374"/>
          <cell r="J374"/>
          <cell r="K374"/>
          <cell r="L374"/>
          <cell r="M374"/>
        </row>
        <row r="375">
          <cell r="A375" t="str">
            <v>2.2.6 Premio a la Gestión de la Cultura Ciudadana</v>
          </cell>
          <cell r="B375">
            <v>9</v>
          </cell>
          <cell r="C375" t="str">
            <v>CULTURA CIUDADANA</v>
          </cell>
          <cell r="D375" t="str">
            <v>SCRD</v>
          </cell>
          <cell r="E375"/>
          <cell r="F375"/>
          <cell r="G375"/>
          <cell r="H375"/>
          <cell r="I375"/>
          <cell r="J375"/>
          <cell r="K375"/>
          <cell r="L375"/>
          <cell r="M375"/>
        </row>
        <row r="376">
          <cell r="A376" t="str">
            <v>3.1.1 Esquema de coordinación de los recursos públicos para la cultura ciudadana.</v>
          </cell>
          <cell r="B376">
            <v>10</v>
          </cell>
          <cell r="C376" t="str">
            <v>CULTURA CIUDADANA</v>
          </cell>
          <cell r="D376" t="str">
            <v>SCRD</v>
          </cell>
          <cell r="E376"/>
          <cell r="F376"/>
          <cell r="G376"/>
          <cell r="H376"/>
          <cell r="I376"/>
          <cell r="J376"/>
          <cell r="K376"/>
          <cell r="L376"/>
          <cell r="M376"/>
        </row>
        <row r="377">
          <cell r="A377" t="str">
            <v>3.1.2 Lineamientos para la movilización de recursos públicos, privados y comunitarios para la cultura ciudadana.</v>
          </cell>
          <cell r="B377">
            <v>11</v>
          </cell>
          <cell r="C377" t="str">
            <v>CULTURA CIUDADANA</v>
          </cell>
          <cell r="D377" t="str">
            <v>SCRD</v>
          </cell>
          <cell r="E377"/>
          <cell r="F377"/>
          <cell r="G377"/>
          <cell r="H377"/>
          <cell r="I377"/>
          <cell r="J377"/>
          <cell r="K377"/>
          <cell r="L377"/>
          <cell r="M377"/>
        </row>
        <row r="378">
          <cell r="A378" t="str">
            <v>3.1.3 Recursos entregados anualmente por concepto de alianzas, apoyos y estímulos para cultura ciudadana</v>
          </cell>
          <cell r="B378">
            <v>12</v>
          </cell>
          <cell r="C378" t="str">
            <v>CULTURA CIUDADANA</v>
          </cell>
          <cell r="D378" t="str">
            <v>SCRD</v>
          </cell>
          <cell r="E378">
            <v>0.06</v>
          </cell>
          <cell r="F378"/>
          <cell r="G378"/>
          <cell r="H378"/>
          <cell r="I378">
            <v>403</v>
          </cell>
          <cell r="J378">
            <v>403</v>
          </cell>
          <cell r="K378">
            <v>6716.6666670000004</v>
          </cell>
          <cell r="L378">
            <v>1</v>
          </cell>
          <cell r="M378"/>
        </row>
        <row r="379">
          <cell r="A379" t="str">
            <v>4.1.1 Promoción de alianzas público-privadas y público-comunitarias para la cultura ciudadana</v>
          </cell>
          <cell r="B379">
            <v>13</v>
          </cell>
          <cell r="C379" t="str">
            <v>CULTURA CIUDADANA</v>
          </cell>
          <cell r="D379" t="str">
            <v>SCRD</v>
          </cell>
          <cell r="E379">
            <v>17</v>
          </cell>
          <cell r="F379"/>
          <cell r="G379"/>
          <cell r="H379"/>
          <cell r="I379">
            <v>8</v>
          </cell>
          <cell r="J379">
            <v>8</v>
          </cell>
          <cell r="K379">
            <v>0.47058823529999999</v>
          </cell>
          <cell r="L379">
            <v>0.47058823529999999</v>
          </cell>
          <cell r="M379"/>
        </row>
        <row r="380">
          <cell r="A380" t="str">
            <v>4.1.2 Personas y organizaciones beneficiarias del Portafolio de Fomento a la Cultura Ciudadana</v>
          </cell>
          <cell r="B380">
            <v>14</v>
          </cell>
          <cell r="C380" t="str">
            <v>CULTURA CIUDADANA</v>
          </cell>
          <cell r="D380" t="str">
            <v>SCRD</v>
          </cell>
          <cell r="E380">
            <v>198</v>
          </cell>
          <cell r="F380"/>
          <cell r="G380"/>
          <cell r="H380"/>
          <cell r="I380">
            <v>122</v>
          </cell>
          <cell r="J380">
            <v>122</v>
          </cell>
          <cell r="K380">
            <v>0.61616161619999998</v>
          </cell>
          <cell r="L380">
            <v>0.61616161619999998</v>
          </cell>
          <cell r="M380"/>
        </row>
        <row r="381">
          <cell r="A381" t="str">
            <v>4.1.3 Mecanismos para la promoción de la asociatividad entre las organizaciones de la Red de Cultura Ciudadana y Democrática</v>
          </cell>
          <cell r="B381">
            <v>15</v>
          </cell>
          <cell r="C381" t="str">
            <v>CULTURA CIUDADANA</v>
          </cell>
          <cell r="D381" t="str">
            <v>SCRD</v>
          </cell>
          <cell r="E381">
            <v>16</v>
          </cell>
          <cell r="F381"/>
          <cell r="G381"/>
          <cell r="H381"/>
          <cell r="I381">
            <v>30</v>
          </cell>
          <cell r="J381">
            <v>30</v>
          </cell>
          <cell r="K381">
            <v>1.875</v>
          </cell>
          <cell r="L381">
            <v>1</v>
          </cell>
          <cell r="M381"/>
        </row>
        <row r="382">
          <cell r="A382" t="str">
            <v>4.1.4 Escuela de Formación de multiplicadores en Cultura Ciudadana</v>
          </cell>
          <cell r="B382">
            <v>16</v>
          </cell>
          <cell r="C382" t="str">
            <v>CULTURA CIUDADANA</v>
          </cell>
          <cell r="D382" t="str">
            <v>SCRD</v>
          </cell>
          <cell r="E382">
            <v>100</v>
          </cell>
          <cell r="F382"/>
          <cell r="G382"/>
          <cell r="H382"/>
          <cell r="I382">
            <v>222</v>
          </cell>
          <cell r="J382">
            <v>222</v>
          </cell>
          <cell r="K382">
            <v>2.2200000000000002</v>
          </cell>
          <cell r="L382">
            <v>1</v>
          </cell>
          <cell r="M382"/>
        </row>
        <row r="383">
          <cell r="A383" t="str">
            <v>5.1.1 Áreas rurales de la ciudad incorporadas en los índices, variables e instrumentos para la gestión del conocimiento sobre la cultura ciudadana</v>
          </cell>
          <cell r="B383">
            <v>17</v>
          </cell>
          <cell r="C383" t="str">
            <v>CULTURA CIUDADANA</v>
          </cell>
          <cell r="D383" t="str">
            <v>SCRD</v>
          </cell>
          <cell r="E383"/>
          <cell r="F383"/>
          <cell r="G383"/>
          <cell r="H383"/>
          <cell r="I383"/>
          <cell r="J383"/>
          <cell r="K383"/>
          <cell r="L383"/>
          <cell r="M383"/>
        </row>
        <row r="384">
          <cell r="A384" t="str">
            <v>5.1.2 Instrumentos para la gestión de la información y el conocimiento social sobre la cultura ciudadana.</v>
          </cell>
          <cell r="B384">
            <v>18</v>
          </cell>
          <cell r="C384" t="str">
            <v>CULTURA CIUDADANA</v>
          </cell>
          <cell r="D384" t="str">
            <v>SCRD</v>
          </cell>
          <cell r="E384">
            <v>20</v>
          </cell>
          <cell r="F384"/>
          <cell r="G384"/>
          <cell r="H384"/>
          <cell r="I384">
            <v>25</v>
          </cell>
          <cell r="J384">
            <v>25</v>
          </cell>
          <cell r="K384">
            <v>1.25</v>
          </cell>
          <cell r="L384">
            <v>1</v>
          </cell>
          <cell r="M384"/>
        </row>
        <row r="385">
          <cell r="A385" t="str">
            <v>5.1.3 Plan integral para la promoción de la producción y usos sociales de conocimientos sobre Cultura Ciudadana</v>
          </cell>
          <cell r="B385">
            <v>19</v>
          </cell>
          <cell r="C385" t="str">
            <v>CULTURA CIUDADANA</v>
          </cell>
          <cell r="D385" t="str">
            <v>SCRD</v>
          </cell>
          <cell r="E385">
            <v>2809631</v>
          </cell>
          <cell r="F385"/>
          <cell r="G385"/>
          <cell r="H385"/>
          <cell r="I385">
            <v>4147496</v>
          </cell>
          <cell r="J385">
            <v>4147496</v>
          </cell>
          <cell r="K385">
            <v>1.4761710699999999</v>
          </cell>
          <cell r="L385">
            <v>1</v>
          </cell>
          <cell r="M385"/>
        </row>
        <row r="386">
          <cell r="A386" t="str">
            <v>5.1.4 Centro de memorias sociales de la Cultura Ciudadana</v>
          </cell>
          <cell r="B386">
            <v>20</v>
          </cell>
          <cell r="C386" t="str">
            <v>CULTURA CIUDADANA</v>
          </cell>
          <cell r="D386" t="str">
            <v>SCRD</v>
          </cell>
          <cell r="E386">
            <v>100</v>
          </cell>
          <cell r="F386"/>
          <cell r="G386"/>
          <cell r="H386"/>
          <cell r="I386">
            <v>93</v>
          </cell>
          <cell r="J386">
            <v>93</v>
          </cell>
          <cell r="K386">
            <v>0.93</v>
          </cell>
          <cell r="L386">
            <v>0.93</v>
          </cell>
          <cell r="M386"/>
        </row>
        <row r="387">
          <cell r="A387" t="str">
            <v>DRAFE</v>
          </cell>
          <cell r="B387">
            <v>18</v>
          </cell>
          <cell r="C387"/>
          <cell r="D387"/>
          <cell r="E387">
            <v>16</v>
          </cell>
          <cell r="F387"/>
          <cell r="G387"/>
          <cell r="H387"/>
          <cell r="I387"/>
          <cell r="J387"/>
          <cell r="K387"/>
          <cell r="L387">
            <v>0.95405991050000005</v>
          </cell>
          <cell r="M387"/>
        </row>
        <row r="388">
          <cell r="A388" t="str">
            <v>1.1.2. Medición de factores culturales asociados a las prácticas recreativas y deportivas en la ciudad</v>
          </cell>
          <cell r="B388">
            <v>1</v>
          </cell>
          <cell r="C388" t="str">
            <v>DEPORTE, RECREACIÓN, ACTIVIDAD FÍSICA Y ESCENARIOS DEPORTIVOS</v>
          </cell>
          <cell r="D388" t="str">
            <v>SCRD</v>
          </cell>
          <cell r="E388">
            <v>1</v>
          </cell>
          <cell r="F388"/>
          <cell r="G388"/>
          <cell r="H388"/>
          <cell r="I388">
            <v>1</v>
          </cell>
          <cell r="J388">
            <v>1</v>
          </cell>
          <cell r="K388">
            <v>1</v>
          </cell>
          <cell r="L388">
            <v>1</v>
          </cell>
          <cell r="M388"/>
        </row>
        <row r="389">
          <cell r="A389" t="str">
            <v>1.1.4. Medición de la práctica de actividad física en los beneficiarios que participan en los programas de la Subdirección Técnica de Recreación en relación a las recomendaciones vigentes de la Organización Mundial de la Salud - OMS</v>
          </cell>
          <cell r="B389">
            <v>2</v>
          </cell>
          <cell r="C389" t="str">
            <v>DEPORTE, RECREACIÓN, ACTIVIDAD FÍSICA Y ESCENARIOS DEPORTIVOS</v>
          </cell>
          <cell r="D389" t="str">
            <v>IDRD</v>
          </cell>
          <cell r="E389">
            <v>19671</v>
          </cell>
          <cell r="F389"/>
          <cell r="G389"/>
          <cell r="H389"/>
          <cell r="I389">
            <v>5212</v>
          </cell>
          <cell r="J389">
            <v>5212</v>
          </cell>
          <cell r="K389">
            <v>0.26495856849999999</v>
          </cell>
          <cell r="L389">
            <v>0.26495856849999999</v>
          </cell>
          <cell r="M389" t="str">
            <v>Debido a cambios estratégicos en los métodos de medición, se ha ajustado a la baja la meta programada para 2024, considerando el enfoque, la estructura, los objetivos y la población beneficiaria de cada proyecto e inversión. No obstante, este ajuste no impacta la meta total, ya que en 2023 se realizó una sobreejecución.</v>
          </cell>
        </row>
        <row r="390">
          <cell r="A390" t="str">
            <v>1.1.11 Articulaciòn de Regiòn RAP-E y Regiòn Metropolitana Bogotá-Cundinamarca para incentivar el deporte la recreaciòn la actividad fìsica y el turismo en torno al uso de la bicicleta de montaña</v>
          </cell>
          <cell r="B390">
            <v>3</v>
          </cell>
          <cell r="C390" t="str">
            <v>DEPORTE, RECREACIÓN, ACTIVIDAD FÍSICA Y ESCENARIOS DEPORTIVOS</v>
          </cell>
          <cell r="D390" t="str">
            <v>IDRD</v>
          </cell>
          <cell r="E390">
            <v>2</v>
          </cell>
          <cell r="F390"/>
          <cell r="G390">
            <v>1</v>
          </cell>
          <cell r="H390"/>
          <cell r="I390">
            <v>1</v>
          </cell>
          <cell r="J390">
            <v>2</v>
          </cell>
          <cell r="K390">
            <v>1</v>
          </cell>
          <cell r="L390">
            <v>1</v>
          </cell>
          <cell r="M390"/>
        </row>
        <row r="391">
          <cell r="A391" t="str">
            <v>1.2.2. Articulaciones generadas con el sector privado para el incremento de actividades recreativas, deportivas y de actividad física.</v>
          </cell>
          <cell r="B391">
            <v>4</v>
          </cell>
          <cell r="C391" t="str">
            <v>DEPORTE, RECREACIÓN, ACTIVIDAD FÍSICA Y ESCENARIOS DEPORTIVOS</v>
          </cell>
          <cell r="D391" t="str">
            <v>IDRD</v>
          </cell>
          <cell r="E391">
            <v>30</v>
          </cell>
          <cell r="F391"/>
          <cell r="G391">
            <v>5</v>
          </cell>
          <cell r="H391"/>
          <cell r="I391">
            <v>25</v>
          </cell>
          <cell r="J391">
            <v>30</v>
          </cell>
          <cell r="K391">
            <v>1</v>
          </cell>
          <cell r="L391">
            <v>1</v>
          </cell>
          <cell r="M391"/>
        </row>
        <row r="392">
          <cell r="A392" t="str">
            <v>2.1.1 Medición de la participación de la economía del sector deporte en el PIB de la ciudad</v>
          </cell>
          <cell r="B392">
            <v>5</v>
          </cell>
          <cell r="C392" t="str">
            <v>DEPORTE, RECREACIÓN, ACTIVIDAD FÍSICA Y ESCENARIOS DEPORTIVOS</v>
          </cell>
          <cell r="D392" t="str">
            <v>IDRD - SCRD</v>
          </cell>
          <cell r="E392"/>
          <cell r="F392"/>
          <cell r="G392"/>
          <cell r="H392"/>
          <cell r="I392"/>
          <cell r="J392"/>
          <cell r="K392"/>
          <cell r="L392"/>
          <cell r="M392"/>
        </row>
        <row r="393">
          <cell r="A393" t="str">
            <v>2.1.2. Agenda de trabajo colaborativa para el fortalecimiento de la economía del sector del deporte, recreación y actividad física</v>
          </cell>
          <cell r="B393">
            <v>6</v>
          </cell>
          <cell r="C393" t="str">
            <v>DEPORTE, RECREACIÓN, ACTIVIDAD FÍSICA Y ESCENARIOS DEPORTIVOS</v>
          </cell>
          <cell r="D393" t="str">
            <v>IDRD</v>
          </cell>
          <cell r="E393">
            <v>14</v>
          </cell>
          <cell r="F393"/>
          <cell r="G393"/>
          <cell r="H393"/>
          <cell r="I393">
            <v>15</v>
          </cell>
          <cell r="J393">
            <v>15</v>
          </cell>
          <cell r="K393">
            <v>1.071428571</v>
          </cell>
          <cell r="L393">
            <v>1</v>
          </cell>
          <cell r="M393"/>
        </row>
        <row r="394">
          <cell r="A394" t="str">
            <v>2.2.1. Servicio Social Estudiantil en los componentes de Actividad Física, Recreación y Deporte desarrollados por el IDRD.</v>
          </cell>
          <cell r="B394">
            <v>7</v>
          </cell>
          <cell r="C394" t="str">
            <v>DEPORTE, RECREACIÓN, ACTIVIDAD FÍSICA Y ESCENARIOS DEPORTIVOS</v>
          </cell>
          <cell r="D394" t="str">
            <v>IDRD</v>
          </cell>
          <cell r="E394">
            <v>15</v>
          </cell>
          <cell r="F394"/>
          <cell r="G394">
            <v>14</v>
          </cell>
          <cell r="H394"/>
          <cell r="I394">
            <v>4</v>
          </cell>
          <cell r="J394">
            <v>18</v>
          </cell>
          <cell r="K394">
            <v>1.2</v>
          </cell>
          <cell r="L394">
            <v>1</v>
          </cell>
          <cell r="M394"/>
        </row>
        <row r="395">
          <cell r="A395" t="str">
            <v>2.2.2. Implementación de la etapa de talento y reserva que contribuya al aumento de la base deportiva de Bogotá.</v>
          </cell>
          <cell r="B395">
            <v>8</v>
          </cell>
          <cell r="C395" t="str">
            <v>DEPORTE, RECREACIÓN, ACTIVIDAD FÍSICA Y ESCENARIOS DEPORTIVOS</v>
          </cell>
          <cell r="D395" t="str">
            <v>IDRD</v>
          </cell>
          <cell r="E395">
            <v>98</v>
          </cell>
          <cell r="F395"/>
          <cell r="G395">
            <v>30</v>
          </cell>
          <cell r="H395"/>
          <cell r="I395">
            <v>102</v>
          </cell>
          <cell r="J395">
            <v>132</v>
          </cell>
          <cell r="K395">
            <v>1.346938776</v>
          </cell>
          <cell r="L395">
            <v>1</v>
          </cell>
          <cell r="M395"/>
        </row>
        <row r="396">
          <cell r="A396" t="str">
            <v>2.2.3. Articulaciones con el sector académico que permitan el intercambio de conocimientos y el desarrollo conjunto de procesos de formación y gestión del conocimiento en torno a la Actividad Física, la Recreación y el Deporte.</v>
          </cell>
          <cell r="B396">
            <v>9</v>
          </cell>
          <cell r="C396" t="str">
            <v>DEPORTE, RECREACIÓN, ACTIVIDAD FÍSICA Y ESCENARIOS DEPORTIVOS</v>
          </cell>
          <cell r="D396" t="str">
            <v>IDRD</v>
          </cell>
          <cell r="E396">
            <v>15</v>
          </cell>
          <cell r="F396"/>
          <cell r="G396">
            <v>7</v>
          </cell>
          <cell r="H396"/>
          <cell r="I396">
            <v>26</v>
          </cell>
          <cell r="J396">
            <v>33</v>
          </cell>
          <cell r="K396">
            <v>2.2000000000000002</v>
          </cell>
          <cell r="L396">
            <v>1</v>
          </cell>
          <cell r="M396"/>
        </row>
        <row r="397">
          <cell r="A397" t="str">
            <v>3.1.1. Investigaciones asociadas a la práctica deportiva cuyos resultados aporten a la formación integral de niños, niñas, adolescentes y jóvenes</v>
          </cell>
          <cell r="B397">
            <v>10</v>
          </cell>
          <cell r="C397" t="str">
            <v>DEPORTE, RECREACIÓN, ACTIVIDAD FÍSICA Y ESCENARIOS DEPORTIVOS</v>
          </cell>
          <cell r="D397" t="str">
            <v>IDRD</v>
          </cell>
          <cell r="E397"/>
          <cell r="F397"/>
          <cell r="G397"/>
          <cell r="H397"/>
          <cell r="I397"/>
          <cell r="J397"/>
          <cell r="K397"/>
          <cell r="L397"/>
          <cell r="M397"/>
        </row>
        <row r="398">
          <cell r="A398" t="str">
            <v>3.1.3. Oferta de actividades en la Biblioteca Pública del Deporte y la Actividad Física, para la promoción de hábitos saludables y beneficios del deporte, a través de las practicas de lectura, escritura y oralidad.</v>
          </cell>
          <cell r="B398">
            <v>11</v>
          </cell>
          <cell r="C398" t="str">
            <v>DEPORTE, RECREACIÓN, ACTIVIDAD FÍSICA Y ESCENARIOS DEPORTIVOS</v>
          </cell>
          <cell r="D398" t="str">
            <v>SCRD</v>
          </cell>
          <cell r="E398">
            <v>20</v>
          </cell>
          <cell r="F398"/>
          <cell r="G398">
            <v>25</v>
          </cell>
          <cell r="H398"/>
          <cell r="I398">
            <v>0</v>
          </cell>
          <cell r="J398">
            <v>25</v>
          </cell>
          <cell r="K398">
            <v>1.25</v>
          </cell>
          <cell r="L398">
            <v>1</v>
          </cell>
          <cell r="M398"/>
        </row>
        <row r="399">
          <cell r="A399" t="str">
            <v>4.1.1. Promoción y divulgación de campañas que incentiven la participación y la práctica deportiva.</v>
          </cell>
          <cell r="B399">
            <v>12</v>
          </cell>
          <cell r="C399" t="str">
            <v>DEPORTE, RECREACIÓN, ACTIVIDAD FÍSICA Y ESCENARIOS DEPORTIVOS</v>
          </cell>
          <cell r="D399" t="str">
            <v>CAPITAL</v>
          </cell>
          <cell r="E399">
            <v>2</v>
          </cell>
          <cell r="F399"/>
          <cell r="G399">
            <v>17</v>
          </cell>
          <cell r="H399"/>
          <cell r="I399">
            <v>7</v>
          </cell>
          <cell r="J399">
            <v>24</v>
          </cell>
          <cell r="K399">
            <v>12</v>
          </cell>
          <cell r="L399">
            <v>1</v>
          </cell>
          <cell r="M399"/>
        </row>
        <row r="400">
          <cell r="A400" t="str">
            <v>4.1.2. Divulgaciòn de actividades deportivas, recreativas, actividad fìsica, parques y escenarios</v>
          </cell>
          <cell r="B400">
            <v>13</v>
          </cell>
          <cell r="C400" t="str">
            <v>DEPORTE, RECREACIÓN, ACTIVIDAD FÍSICA Y ESCENARIOS DEPORTIVOS</v>
          </cell>
          <cell r="D400" t="str">
            <v>IDRD</v>
          </cell>
          <cell r="E400">
            <v>1</v>
          </cell>
          <cell r="F400"/>
          <cell r="G400">
            <v>1</v>
          </cell>
          <cell r="H400"/>
          <cell r="I400">
            <v>0</v>
          </cell>
          <cell r="J400">
            <v>1</v>
          </cell>
          <cell r="K400">
            <v>1</v>
          </cell>
          <cell r="L400">
            <v>1</v>
          </cell>
          <cell r="M400"/>
        </row>
        <row r="401">
          <cell r="A401" t="str">
            <v>5.1.1. Alianzas suscritas por el IDRD para el fortalecimiento del sistema de parques y escenarios deportivos de la ciudad.</v>
          </cell>
          <cell r="B401">
            <v>14</v>
          </cell>
          <cell r="C401" t="str">
            <v>DEPORTE, RECREACIÓN, ACTIVIDAD FÍSICA Y ESCENARIOS DEPORTIVOS</v>
          </cell>
          <cell r="D401" t="str">
            <v>IDRD</v>
          </cell>
          <cell r="E401">
            <v>224</v>
          </cell>
          <cell r="F401"/>
          <cell r="G401"/>
          <cell r="H401"/>
          <cell r="I401">
            <v>224</v>
          </cell>
          <cell r="J401">
            <v>224</v>
          </cell>
          <cell r="K401">
            <v>1</v>
          </cell>
          <cell r="L401">
            <v>1</v>
          </cell>
          <cell r="M401"/>
        </row>
        <row r="402">
          <cell r="A402" t="str">
            <v>5.1.2 Intervenciones recreodeportivas en los espacios de influencia de los Distritos Creativos.</v>
          </cell>
          <cell r="B402">
            <v>15</v>
          </cell>
          <cell r="C402" t="str">
            <v>DEPORTE, RECREACIÓN, ACTIVIDAD FÍSICA Y ESCENARIOS DEPORTIVOS</v>
          </cell>
          <cell r="D402" t="str">
            <v>SCRD</v>
          </cell>
          <cell r="E402">
            <v>1</v>
          </cell>
          <cell r="F402"/>
          <cell r="G402"/>
          <cell r="H402"/>
          <cell r="I402">
            <v>1</v>
          </cell>
          <cell r="J402">
            <v>1</v>
          </cell>
          <cell r="K402">
            <v>1</v>
          </cell>
          <cell r="L402">
            <v>1</v>
          </cell>
          <cell r="M402"/>
        </row>
        <row r="403">
          <cell r="A403" t="str">
            <v>5.1.3. Protocolo para el fomento del respeto a la diversidad poblacional y la prevención de violencias basadas en género en los parques y escenarios administrados directamente por el IDRD</v>
          </cell>
          <cell r="B403">
            <v>16</v>
          </cell>
          <cell r="C403" t="str">
            <v>DEPORTE, RECREACIÓN, ACTIVIDAD FÍSICA Y ESCENARIOS DEPORTIVOS</v>
          </cell>
          <cell r="D403" t="str">
            <v>IDRD</v>
          </cell>
          <cell r="E403">
            <v>128</v>
          </cell>
          <cell r="F403"/>
          <cell r="G403"/>
          <cell r="H403"/>
          <cell r="I403">
            <v>128</v>
          </cell>
          <cell r="J403">
            <v>128</v>
          </cell>
          <cell r="K403">
            <v>1</v>
          </cell>
          <cell r="L403">
            <v>1</v>
          </cell>
          <cell r="M403"/>
        </row>
        <row r="404">
          <cell r="A404" t="str">
            <v>5.1.4. Parques y escenarios de administración directa del IDRD con oferta de conectividad digital para sus asistentes y el equipo técnico del IDRD.</v>
          </cell>
          <cell r="B404">
            <v>17</v>
          </cell>
          <cell r="C404" t="str">
            <v>DEPORTE, RECREACIÓN, ACTIVIDAD FÍSICA Y ESCENARIOS DEPORTIVOS</v>
          </cell>
          <cell r="D404" t="str">
            <v>IDRD</v>
          </cell>
          <cell r="E404">
            <v>10</v>
          </cell>
          <cell r="F404"/>
          <cell r="G404">
            <v>95</v>
          </cell>
          <cell r="H404"/>
          <cell r="I404">
            <v>97</v>
          </cell>
          <cell r="J404">
            <v>192</v>
          </cell>
          <cell r="K404">
            <v>19.2</v>
          </cell>
          <cell r="L404">
            <v>1</v>
          </cell>
          <cell r="M404"/>
        </row>
        <row r="405">
          <cell r="A405" t="str">
            <v>5.2.1. Estrategias de adaptación y mitigación del cambio climático implementadas en el sistema de parques y escenarios.</v>
          </cell>
          <cell r="B405">
            <v>18</v>
          </cell>
          <cell r="C405" t="str">
            <v>DEPORTE, RECREACIÓN, ACTIVIDAD FÍSICA Y ESCENARIOS DEPORTIVOS</v>
          </cell>
          <cell r="D405" t="str">
            <v>IDRD</v>
          </cell>
          <cell r="E405">
            <v>3</v>
          </cell>
          <cell r="F405"/>
          <cell r="G405">
            <v>1</v>
          </cell>
          <cell r="H405"/>
          <cell r="I405">
            <v>2</v>
          </cell>
          <cell r="J405">
            <v>3</v>
          </cell>
          <cell r="K405">
            <v>1</v>
          </cell>
          <cell r="L405">
            <v>1</v>
          </cell>
          <cell r="M405"/>
        </row>
        <row r="406">
          <cell r="A406" t="str">
            <v>LEO</v>
          </cell>
          <cell r="B406">
            <v>18</v>
          </cell>
          <cell r="C406"/>
          <cell r="D406"/>
          <cell r="E406">
            <v>56</v>
          </cell>
          <cell r="F406"/>
          <cell r="G406"/>
          <cell r="H406"/>
          <cell r="I406"/>
          <cell r="J406"/>
          <cell r="K406"/>
          <cell r="L406">
            <v>0.9460906939</v>
          </cell>
          <cell r="M406"/>
        </row>
        <row r="407">
          <cell r="A407" t="str">
            <v>1.1.4. Escuela de lectores enfocada a programas de formación y cualificación de mediadores institucionales y comunitarios</v>
          </cell>
          <cell r="B407">
            <v>1</v>
          </cell>
          <cell r="C407" t="str">
            <v>LECTURA, ESCRITURA Y ORALIDAD</v>
          </cell>
          <cell r="D407" t="str">
            <v>SCRD</v>
          </cell>
          <cell r="E407">
            <v>470</v>
          </cell>
          <cell r="F407"/>
          <cell r="G407"/>
          <cell r="H407"/>
          <cell r="I407">
            <v>1050</v>
          </cell>
          <cell r="J407">
            <v>1050</v>
          </cell>
          <cell r="K407">
            <v>2.2340425530000001</v>
          </cell>
          <cell r="L407">
            <v>1</v>
          </cell>
          <cell r="M407"/>
        </row>
        <row r="408">
          <cell r="A408" t="str">
            <v>1.1.5. Cualificación para agentes culturales y cuidadores de la primera infancia sobre las relaciones entre arte, juego, escritura, lectura, oralidad, desarrollo integral y primera infancia.</v>
          </cell>
          <cell r="B408">
            <v>2</v>
          </cell>
          <cell r="C408" t="str">
            <v>LECTURA, ESCRITURA Y ORALIDAD</v>
          </cell>
          <cell r="D408" t="str">
            <v>IDARTES</v>
          </cell>
          <cell r="E408">
            <v>40</v>
          </cell>
          <cell r="F408"/>
          <cell r="G408"/>
          <cell r="H408"/>
          <cell r="I408">
            <v>41</v>
          </cell>
          <cell r="J408">
            <v>41</v>
          </cell>
          <cell r="K408">
            <v>1.0249999999999999</v>
          </cell>
          <cell r="L408">
            <v>1</v>
          </cell>
          <cell r="M408"/>
        </row>
        <row r="409">
          <cell r="A409" t="str">
            <v>1.1.6. Programa de alfabetización y multialfabetización para la inclusión en la cultura escrita, con enfoques de género, poblacional-diferencial, territorial y ambiental</v>
          </cell>
          <cell r="B409">
            <v>3</v>
          </cell>
          <cell r="C409" t="str">
            <v>LECTURA, ESCRITURA Y ORALIDAD</v>
          </cell>
          <cell r="D409" t="str">
            <v>SCRD</v>
          </cell>
          <cell r="E409">
            <v>7383</v>
          </cell>
          <cell r="F409"/>
          <cell r="G409"/>
          <cell r="H409"/>
          <cell r="I409">
            <v>12626</v>
          </cell>
          <cell r="J409">
            <v>12626</v>
          </cell>
          <cell r="K409">
            <v>1.7101449280000001</v>
          </cell>
          <cell r="L409">
            <v>1</v>
          </cell>
          <cell r="M409"/>
        </row>
        <row r="410">
          <cell r="A410" t="str">
            <v>1.1.9 Procesos de formación artística con énfasis en literatura para niñas, niños y jóvenes de la estrategia de Jornada Única y Completa de la Secretaría de Educación Distrital.</v>
          </cell>
          <cell r="B410">
            <v>4</v>
          </cell>
          <cell r="C410" t="str">
            <v>LECTURA, ESCRITURA Y ORALIDAD</v>
          </cell>
          <cell r="D410" t="str">
            <v>IDARTES</v>
          </cell>
          <cell r="E410">
            <v>4000</v>
          </cell>
          <cell r="F410"/>
          <cell r="G410"/>
          <cell r="H410"/>
          <cell r="I410">
            <v>4656</v>
          </cell>
          <cell r="J410">
            <v>4656</v>
          </cell>
          <cell r="K410">
            <v>1.1639999999999999</v>
          </cell>
          <cell r="L410">
            <v>1</v>
          </cell>
          <cell r="M410"/>
        </row>
        <row r="411">
          <cell r="A411" t="str">
            <v>1.1.10 Programa de formación en mediación para madres, padres y cuidadores en el marco del Sistema Distrital de Cuidado</v>
          </cell>
          <cell r="B411">
            <v>5</v>
          </cell>
          <cell r="C411" t="str">
            <v>LECTURA, ESCRITURA Y ORALIDAD</v>
          </cell>
          <cell r="D411" t="str">
            <v>SCRD</v>
          </cell>
          <cell r="E411">
            <v>8</v>
          </cell>
          <cell r="F411"/>
          <cell r="G411"/>
          <cell r="H411"/>
          <cell r="I411">
            <v>8</v>
          </cell>
          <cell r="J411">
            <v>8</v>
          </cell>
          <cell r="K411">
            <v>1</v>
          </cell>
          <cell r="L411">
            <v>1</v>
          </cell>
          <cell r="M411"/>
        </row>
        <row r="412">
          <cell r="A412" t="str">
            <v>1.2.1 Fomento alrededor de la gestión del conocimiento sobre lectura, escritura y oralidad</v>
          </cell>
          <cell r="B412">
            <v>6</v>
          </cell>
          <cell r="C412" t="str">
            <v>LECTURA, ESCRITURA Y ORALIDAD</v>
          </cell>
          <cell r="D412" t="str">
            <v>IDARTES</v>
          </cell>
          <cell r="E412">
            <v>2</v>
          </cell>
          <cell r="F412"/>
          <cell r="G412"/>
          <cell r="H412"/>
          <cell r="I412">
            <v>2</v>
          </cell>
          <cell r="J412">
            <v>2</v>
          </cell>
          <cell r="K412">
            <v>1</v>
          </cell>
          <cell r="L412">
            <v>1</v>
          </cell>
          <cell r="M412"/>
        </row>
        <row r="413">
          <cell r="A413" t="str">
            <v>1.2.2. Beca de procesos locales de investigación y gestión del conocimiento en cultura escrita (PDE)</v>
          </cell>
          <cell r="B413">
            <v>7</v>
          </cell>
          <cell r="C413" t="str">
            <v>LECTURA, ESCRITURA Y ORALIDAD</v>
          </cell>
          <cell r="D413" t="str">
            <v>SCRD</v>
          </cell>
          <cell r="E413"/>
          <cell r="F413"/>
          <cell r="G413"/>
          <cell r="H413"/>
          <cell r="I413"/>
          <cell r="J413"/>
          <cell r="K413"/>
          <cell r="L413"/>
          <cell r="M413"/>
        </row>
        <row r="414">
          <cell r="A414" t="str">
            <v>1.2.3. Programa de formación para el desarrollo de capacidades alrededor de la ciencia, la tecnología y la innovación.</v>
          </cell>
          <cell r="B414">
            <v>8</v>
          </cell>
          <cell r="C414" t="str">
            <v>LECTURA, ESCRITURA Y ORALIDAD</v>
          </cell>
          <cell r="D414" t="str">
            <v>SCRD</v>
          </cell>
          <cell r="E414">
            <v>3</v>
          </cell>
          <cell r="F414"/>
          <cell r="G414"/>
          <cell r="H414"/>
          <cell r="I414">
            <v>3</v>
          </cell>
          <cell r="J414">
            <v>3</v>
          </cell>
          <cell r="K414">
            <v>1</v>
          </cell>
          <cell r="L414">
            <v>1</v>
          </cell>
          <cell r="M414"/>
        </row>
        <row r="415">
          <cell r="A415" t="str">
            <v>1.2.4. Red de semilleros de investigación sobre la cultura escrita en Bogotá</v>
          </cell>
          <cell r="B415">
            <v>9</v>
          </cell>
          <cell r="C415" t="str">
            <v>LECTURA, ESCRITURA Y ORALIDAD</v>
          </cell>
          <cell r="D415" t="str">
            <v>SCRD</v>
          </cell>
          <cell r="E415">
            <v>2</v>
          </cell>
          <cell r="F415"/>
          <cell r="G415"/>
          <cell r="H415"/>
          <cell r="I415">
            <v>2</v>
          </cell>
          <cell r="J415">
            <v>2</v>
          </cell>
          <cell r="K415">
            <v>1</v>
          </cell>
          <cell r="L415">
            <v>1</v>
          </cell>
          <cell r="M415"/>
        </row>
        <row r="416">
          <cell r="A416" t="str">
            <v>1.2.5. Semillero de investigación de cultura escrita y desarrollo humano sostenible</v>
          </cell>
          <cell r="B416">
            <v>10</v>
          </cell>
          <cell r="C416" t="str">
            <v>LECTURA, ESCRITURA Y ORALIDAD</v>
          </cell>
          <cell r="D416" t="str">
            <v>SCRD</v>
          </cell>
          <cell r="E416">
            <v>0.1052</v>
          </cell>
          <cell r="F416"/>
          <cell r="G416"/>
          <cell r="H416"/>
          <cell r="I416">
            <v>0.1052</v>
          </cell>
          <cell r="J416">
            <v>0.1052</v>
          </cell>
          <cell r="K416">
            <v>1</v>
          </cell>
          <cell r="L416">
            <v>1</v>
          </cell>
          <cell r="M416"/>
        </row>
        <row r="417">
          <cell r="A417" t="str">
            <v>1.2.6. Investigaciones en cultura escrita con enfoque poblacional diferencial en sus diferentes categorías de análisis</v>
          </cell>
          <cell r="B417">
            <v>11</v>
          </cell>
          <cell r="C417" t="str">
            <v>LECTURA, ESCRITURA Y ORALIDAD</v>
          </cell>
          <cell r="D417" t="str">
            <v>SCRD</v>
          </cell>
          <cell r="E417"/>
          <cell r="F417"/>
          <cell r="G417"/>
          <cell r="H417"/>
          <cell r="I417"/>
          <cell r="J417"/>
          <cell r="K417"/>
          <cell r="L417"/>
          <cell r="M417"/>
        </row>
        <row r="418">
          <cell r="A418" t="str">
            <v>1.2.7. Investigaciones sobre oralidad y oralitura</v>
          </cell>
          <cell r="B418">
            <v>12</v>
          </cell>
          <cell r="C418" t="str">
            <v>LECTURA, ESCRITURA Y ORALIDAD</v>
          </cell>
          <cell r="D418" t="str">
            <v>SCRD</v>
          </cell>
          <cell r="E418">
            <v>1</v>
          </cell>
          <cell r="F418"/>
          <cell r="G418"/>
          <cell r="H418"/>
          <cell r="I418">
            <v>1</v>
          </cell>
          <cell r="J418">
            <v>1</v>
          </cell>
          <cell r="K418">
            <v>1</v>
          </cell>
          <cell r="L418">
            <v>1</v>
          </cell>
          <cell r="M418"/>
        </row>
        <row r="419">
          <cell r="A419" t="str">
            <v>1.2.8 Encuesta bienal de lectura, escritura, oralidad y espacios de lectura en Bogotá</v>
          </cell>
          <cell r="B419">
            <v>13</v>
          </cell>
          <cell r="C419" t="str">
            <v>LECTURA, ESCRITURA Y ORALIDAD</v>
          </cell>
          <cell r="D419" t="str">
            <v>SCRD</v>
          </cell>
          <cell r="E419">
            <v>1</v>
          </cell>
          <cell r="F419"/>
          <cell r="G419"/>
          <cell r="H419"/>
          <cell r="I419">
            <v>1</v>
          </cell>
          <cell r="J419">
            <v>1</v>
          </cell>
          <cell r="K419">
            <v>1</v>
          </cell>
          <cell r="L419">
            <v>1</v>
          </cell>
          <cell r="M419"/>
        </row>
        <row r="420">
          <cell r="A420" t="str">
            <v>1.2.9. Ciclo bienal de socializacion del conocimiento en cultura escrita en Bogotá</v>
          </cell>
          <cell r="B420">
            <v>14</v>
          </cell>
          <cell r="C420" t="str">
            <v>LECTURA, ESCRITURA Y ORALIDAD</v>
          </cell>
          <cell r="D420" t="str">
            <v>SCRD</v>
          </cell>
          <cell r="E420">
            <v>202</v>
          </cell>
          <cell r="F420"/>
          <cell r="G420"/>
          <cell r="H420"/>
          <cell r="I420">
            <v>161</v>
          </cell>
          <cell r="J420">
            <v>161</v>
          </cell>
          <cell r="K420">
            <v>0.79702970299999998</v>
          </cell>
          <cell r="L420">
            <v>0.79702970299999998</v>
          </cell>
          <cell r="M420"/>
        </row>
        <row r="421">
          <cell r="A421" t="str">
            <v>1.2.10. Observatorio de prácticas lectoras de la Escuela de Lectores</v>
          </cell>
          <cell r="B421">
            <v>15</v>
          </cell>
          <cell r="C421" t="str">
            <v>LECTURA, ESCRITURA Y ORALIDAD</v>
          </cell>
          <cell r="D421" t="str">
            <v>SCRD</v>
          </cell>
          <cell r="E421">
            <v>0.5</v>
          </cell>
          <cell r="F421"/>
          <cell r="G421"/>
          <cell r="H421"/>
          <cell r="I421">
            <v>0.5</v>
          </cell>
          <cell r="J421">
            <v>0.5</v>
          </cell>
          <cell r="K421">
            <v>1</v>
          </cell>
          <cell r="L421">
            <v>1</v>
          </cell>
          <cell r="M421"/>
        </row>
        <row r="422">
          <cell r="A422" t="str">
            <v>1.2.11 Banco georreferenciado de prácticas innovadoras y agentes de lectura, la escritura y la oralidad en Bogotá.</v>
          </cell>
          <cell r="B422">
            <v>16</v>
          </cell>
          <cell r="C422" t="str">
            <v>LECTURA, ESCRITURA Y ORALIDAD</v>
          </cell>
          <cell r="D422" t="str">
            <v>IDARTES - SCRD</v>
          </cell>
          <cell r="E422">
            <v>815</v>
          </cell>
          <cell r="F422"/>
          <cell r="G422"/>
          <cell r="H422"/>
          <cell r="I422">
            <v>1883</v>
          </cell>
          <cell r="J422">
            <v>1883</v>
          </cell>
          <cell r="K422">
            <v>2.3104294479999998</v>
          </cell>
          <cell r="L422">
            <v>1</v>
          </cell>
          <cell r="M422"/>
        </row>
        <row r="423">
          <cell r="A423" t="str">
            <v>1.2.12 Plataforma interoperable del Sistema Distrital de Bibliotecas</v>
          </cell>
          <cell r="B423">
            <v>17</v>
          </cell>
          <cell r="C423" t="str">
            <v>LECTURA, ESCRITURA Y ORALIDAD</v>
          </cell>
          <cell r="D423" t="str">
            <v>SCRD</v>
          </cell>
          <cell r="E423">
            <v>0.55000000000000004</v>
          </cell>
          <cell r="F423"/>
          <cell r="G423"/>
          <cell r="H423"/>
          <cell r="I423">
            <v>0.55000000000000004</v>
          </cell>
          <cell r="J423">
            <v>0.55000000000000004</v>
          </cell>
          <cell r="K423">
            <v>1</v>
          </cell>
          <cell r="L423">
            <v>1</v>
          </cell>
          <cell r="M423"/>
        </row>
        <row r="424">
          <cell r="A424" t="str">
            <v>1.2.13. Desarrollo de la plataforma Sinbad para el análisis de la información de la Red Distrital de Bibliotecas Públicas BibloRed</v>
          </cell>
          <cell r="B424">
            <v>18</v>
          </cell>
          <cell r="C424" t="str">
            <v>LECTURA, ESCRITURA Y ORALIDAD</v>
          </cell>
          <cell r="D424" t="str">
            <v>SCRD</v>
          </cell>
          <cell r="E424">
            <v>0.2</v>
          </cell>
          <cell r="F424"/>
          <cell r="G424"/>
          <cell r="H424"/>
          <cell r="I424">
            <v>0.6</v>
          </cell>
          <cell r="J424">
            <v>0.6</v>
          </cell>
          <cell r="K424">
            <v>3</v>
          </cell>
          <cell r="L424">
            <v>1</v>
          </cell>
          <cell r="M424"/>
        </row>
        <row r="425">
          <cell r="A425" t="str">
            <v>1.2.14. Evaluaciones de la PPLEO</v>
          </cell>
          <cell r="B425">
            <v>19</v>
          </cell>
          <cell r="C425" t="str">
            <v>LECTURA, ESCRITURA Y ORALIDAD</v>
          </cell>
          <cell r="D425" t="str">
            <v>SCRD</v>
          </cell>
          <cell r="E425"/>
          <cell r="F425"/>
          <cell r="G425"/>
          <cell r="H425"/>
          <cell r="I425"/>
          <cell r="J425"/>
          <cell r="K425"/>
          <cell r="L425"/>
          <cell r="M425"/>
        </row>
        <row r="426">
          <cell r="A426" t="str">
            <v>1.2.15. Medición del valor agregado del sector editorial en Bogotá</v>
          </cell>
          <cell r="B426">
            <v>20</v>
          </cell>
          <cell r="C426" t="str">
            <v>LECTURA, ESCRITURA Y ORALIDAD</v>
          </cell>
          <cell r="D426" t="str">
            <v>SCRD</v>
          </cell>
          <cell r="E426">
            <v>1</v>
          </cell>
          <cell r="F426"/>
          <cell r="G426"/>
          <cell r="H426"/>
          <cell r="I426">
            <v>1</v>
          </cell>
          <cell r="J426">
            <v>1</v>
          </cell>
          <cell r="K426">
            <v>1</v>
          </cell>
          <cell r="L426">
            <v>1</v>
          </cell>
          <cell r="M426"/>
        </row>
        <row r="427">
          <cell r="A427" t="str">
            <v>2.1.2. Servicios bibliotecarios y de la cultura escrita desde el diseño universal</v>
          </cell>
          <cell r="B427">
            <v>21</v>
          </cell>
          <cell r="C427" t="str">
            <v>LECTURA, ESCRITURA Y ORALIDAD</v>
          </cell>
          <cell r="D427" t="str">
            <v>SCRD</v>
          </cell>
          <cell r="E427">
            <v>0.08</v>
          </cell>
          <cell r="F427"/>
          <cell r="G427"/>
          <cell r="H427"/>
          <cell r="I427">
            <v>0.08</v>
          </cell>
          <cell r="J427">
            <v>0.08</v>
          </cell>
          <cell r="K427">
            <v>1</v>
          </cell>
          <cell r="L427">
            <v>1</v>
          </cell>
          <cell r="M427"/>
        </row>
        <row r="428">
          <cell r="A428" t="str">
            <v>2.1.3. Programas de atención diferenciada para el acceso de grupos poblacionales a la cultura escrita</v>
          </cell>
          <cell r="B428">
            <v>22</v>
          </cell>
          <cell r="C428" t="str">
            <v>LECTURA, ESCRITURA Y ORALIDAD</v>
          </cell>
          <cell r="D428" t="str">
            <v>SCRD</v>
          </cell>
          <cell r="E428">
            <v>0.193</v>
          </cell>
          <cell r="F428"/>
          <cell r="G428"/>
          <cell r="H428"/>
          <cell r="I428">
            <v>0.22</v>
          </cell>
          <cell r="J428">
            <v>0.22</v>
          </cell>
          <cell r="K428">
            <v>1.139896373</v>
          </cell>
          <cell r="L428">
            <v>1</v>
          </cell>
          <cell r="M428"/>
        </row>
        <row r="429">
          <cell r="A429" t="str">
            <v>2.1.4. Colección diversa en la oferta pública</v>
          </cell>
          <cell r="B429">
            <v>23</v>
          </cell>
          <cell r="C429" t="str">
            <v>LECTURA, ESCRITURA Y ORALIDAD</v>
          </cell>
          <cell r="D429" t="str">
            <v>SCRD</v>
          </cell>
          <cell r="E429">
            <v>1.4E-3</v>
          </cell>
          <cell r="F429"/>
          <cell r="G429"/>
          <cell r="H429"/>
          <cell r="I429">
            <v>0.31</v>
          </cell>
          <cell r="J429">
            <v>0.31</v>
          </cell>
          <cell r="K429">
            <v>221.42857140000001</v>
          </cell>
          <cell r="L429">
            <v>1</v>
          </cell>
          <cell r="M429"/>
        </row>
        <row r="430">
          <cell r="A430" t="str">
            <v>2.1.5. Salas de ideas ciudadanas para una oferta diversa y pertinente</v>
          </cell>
          <cell r="B430">
            <v>24</v>
          </cell>
          <cell r="C430" t="str">
            <v>LECTURA, ESCRITURA Y ORALIDAD</v>
          </cell>
          <cell r="D430" t="str">
            <v>SCRD</v>
          </cell>
          <cell r="E430">
            <v>90</v>
          </cell>
          <cell r="F430"/>
          <cell r="G430"/>
          <cell r="H430"/>
          <cell r="I430">
            <v>91</v>
          </cell>
          <cell r="J430">
            <v>91</v>
          </cell>
          <cell r="K430">
            <v>1.011111111</v>
          </cell>
          <cell r="L430">
            <v>1</v>
          </cell>
          <cell r="M430"/>
        </row>
        <row r="431">
          <cell r="A431" t="str">
            <v>2.1.7. Promoción de la cultura escrita en los Distritos Creativos</v>
          </cell>
          <cell r="B431">
            <v>25</v>
          </cell>
          <cell r="C431" t="str">
            <v>LECTURA, ESCRITURA Y ORALIDAD</v>
          </cell>
          <cell r="D431" t="str">
            <v>SCRD</v>
          </cell>
          <cell r="E431">
            <v>5</v>
          </cell>
          <cell r="F431"/>
          <cell r="G431"/>
          <cell r="H431"/>
          <cell r="I431">
            <v>1</v>
          </cell>
          <cell r="J431">
            <v>1</v>
          </cell>
          <cell r="K431">
            <v>0.2</v>
          </cell>
          <cell r="L431">
            <v>0.2</v>
          </cell>
          <cell r="M431"/>
        </row>
        <row r="432">
          <cell r="A432" t="str">
            <v>2.1.8. Oferta de programación de cultura escrita alrededor de la protección, recuperación y cuidado del medio ambiente</v>
          </cell>
          <cell r="B432">
            <v>26</v>
          </cell>
          <cell r="C432" t="str">
            <v>LECTURA, ESCRITURA Y ORALIDAD</v>
          </cell>
          <cell r="D432" t="str">
            <v>SCRD</v>
          </cell>
          <cell r="E432">
            <v>420</v>
          </cell>
          <cell r="F432"/>
          <cell r="G432"/>
          <cell r="H432"/>
          <cell r="I432">
            <v>455</v>
          </cell>
          <cell r="J432">
            <v>455</v>
          </cell>
          <cell r="K432">
            <v>1.0833333329999999</v>
          </cell>
          <cell r="L432">
            <v>1</v>
          </cell>
          <cell r="M432"/>
        </row>
        <row r="433">
          <cell r="A433" t="str">
            <v>2.1.9. Promoción de la lectura, la oralidad y la escritura en las localidades del centro, enfocadas en memoria y patrimonio</v>
          </cell>
          <cell r="B433">
            <v>27</v>
          </cell>
          <cell r="C433" t="str">
            <v>LECTURA, ESCRITURA Y ORALIDAD</v>
          </cell>
          <cell r="D433" t="str">
            <v>FUGA</v>
          </cell>
          <cell r="E433">
            <v>45</v>
          </cell>
          <cell r="F433"/>
          <cell r="G433">
            <v>9</v>
          </cell>
          <cell r="H433">
            <v>7</v>
          </cell>
          <cell r="I433">
            <v>14</v>
          </cell>
          <cell r="J433">
            <v>30</v>
          </cell>
          <cell r="K433">
            <v>0.66666666669999997</v>
          </cell>
          <cell r="L433">
            <v>0.66666666669999997</v>
          </cell>
          <cell r="M433"/>
        </row>
        <row r="434">
          <cell r="A434" t="str">
            <v>2.1.10. Acciones para la atención territorial y/o con enfoque diferencial en lectura y/o escritura y/u oralidad</v>
          </cell>
          <cell r="B434">
            <v>28</v>
          </cell>
          <cell r="C434" t="str">
            <v>LECTURA, ESCRITURA Y ORALIDAD</v>
          </cell>
          <cell r="D434" t="str">
            <v>IDARTES</v>
          </cell>
          <cell r="E434">
            <v>73</v>
          </cell>
          <cell r="F434"/>
          <cell r="G434"/>
          <cell r="H434"/>
          <cell r="I434">
            <v>74</v>
          </cell>
          <cell r="J434">
            <v>74</v>
          </cell>
          <cell r="K434">
            <v>1.0136986299999999</v>
          </cell>
          <cell r="L434">
            <v>1</v>
          </cell>
          <cell r="M434"/>
        </row>
        <row r="435">
          <cell r="A435" t="str">
            <v>2.1.11. Actividades de promoción de lectura con Libro al Viento</v>
          </cell>
          <cell r="B435">
            <v>29</v>
          </cell>
          <cell r="C435" t="str">
            <v>LECTURA, ESCRITURA Y ORALIDAD</v>
          </cell>
          <cell r="D435" t="str">
            <v>IDARTES</v>
          </cell>
          <cell r="E435">
            <v>720</v>
          </cell>
          <cell r="F435"/>
          <cell r="G435"/>
          <cell r="H435"/>
          <cell r="I435">
            <v>1030</v>
          </cell>
          <cell r="J435">
            <v>1030</v>
          </cell>
          <cell r="K435">
            <v>1.4305555560000001</v>
          </cell>
          <cell r="L435">
            <v>1</v>
          </cell>
          <cell r="M435"/>
        </row>
        <row r="436">
          <cell r="A436" t="str">
            <v>2.1.13. Estrategia de comunicación y difusión con componente comunitario y masivo</v>
          </cell>
          <cell r="B436">
            <v>30</v>
          </cell>
          <cell r="C436" t="str">
            <v>LECTURA, ESCRITURA Y ORALIDAD</v>
          </cell>
          <cell r="D436" t="str">
            <v>SCRD</v>
          </cell>
          <cell r="E436">
            <v>14</v>
          </cell>
          <cell r="F436"/>
          <cell r="G436"/>
          <cell r="H436"/>
          <cell r="I436">
            <v>61</v>
          </cell>
          <cell r="J436">
            <v>61</v>
          </cell>
          <cell r="K436">
            <v>4.3571428570000004</v>
          </cell>
          <cell r="L436">
            <v>1</v>
          </cell>
          <cell r="M436"/>
        </row>
        <row r="437">
          <cell r="A437" t="str">
            <v>2.1.14. Instancias de coordinación y participación para la cultura escrita</v>
          </cell>
          <cell r="B437">
            <v>31</v>
          </cell>
          <cell r="C437" t="str">
            <v>LECTURA, ESCRITURA Y ORALIDAD</v>
          </cell>
          <cell r="D437" t="str">
            <v>IDARTES</v>
          </cell>
          <cell r="E437">
            <v>1</v>
          </cell>
          <cell r="F437"/>
          <cell r="G437"/>
          <cell r="H437"/>
          <cell r="I437">
            <v>1</v>
          </cell>
          <cell r="J437">
            <v>1</v>
          </cell>
          <cell r="K437">
            <v>1</v>
          </cell>
          <cell r="L437">
            <v>1</v>
          </cell>
          <cell r="M437"/>
        </row>
        <row r="438">
          <cell r="A438" t="str">
            <v>3.1.1. Patrimonio local de la cultura escrita en las localidades (o UPL) de Bogotá</v>
          </cell>
          <cell r="B438">
            <v>32</v>
          </cell>
          <cell r="C438" t="str">
            <v>LECTURA, ESCRITURA Y ORALIDAD</v>
          </cell>
          <cell r="D438" t="str">
            <v>SCRD</v>
          </cell>
          <cell r="E438">
            <v>40</v>
          </cell>
          <cell r="F438"/>
          <cell r="G438"/>
          <cell r="H438"/>
          <cell r="I438">
            <v>40</v>
          </cell>
          <cell r="J438">
            <v>40</v>
          </cell>
          <cell r="K438">
            <v>1</v>
          </cell>
          <cell r="L438">
            <v>1</v>
          </cell>
          <cell r="M438"/>
        </row>
        <row r="439">
          <cell r="A439" t="str">
            <v>3.1.2. Colección suficiente para los espacios convencionales y alternativos de lectura</v>
          </cell>
          <cell r="B439">
            <v>33</v>
          </cell>
          <cell r="C439" t="str">
            <v>LECTURA, ESCRITURA Y ORALIDAD</v>
          </cell>
          <cell r="D439" t="str">
            <v>SCRD</v>
          </cell>
          <cell r="E439">
            <v>0.08</v>
          </cell>
          <cell r="F439"/>
          <cell r="G439"/>
          <cell r="H439"/>
          <cell r="I439">
            <v>9.6000000000000002E-2</v>
          </cell>
          <cell r="J439">
            <v>9.6000000000000002E-2</v>
          </cell>
          <cell r="K439">
            <v>1.2</v>
          </cell>
          <cell r="L439">
            <v>1</v>
          </cell>
          <cell r="M439"/>
        </row>
        <row r="440">
          <cell r="A440" t="str">
            <v>3.1.5. Espacios de la cultura escrita actualizados a partir de los lineamientos del PIGA, los lineamientos de accesibilidad y actualización tecnológica</v>
          </cell>
          <cell r="B440">
            <v>34</v>
          </cell>
          <cell r="C440" t="str">
            <v>LECTURA, ESCRITURA Y ORALIDAD</v>
          </cell>
          <cell r="D440" t="str">
            <v>SCRD</v>
          </cell>
          <cell r="E440">
            <v>0.2</v>
          </cell>
          <cell r="F440"/>
          <cell r="G440"/>
          <cell r="H440"/>
          <cell r="I440">
            <v>0.2</v>
          </cell>
          <cell r="J440">
            <v>0.2</v>
          </cell>
          <cell r="K440">
            <v>1</v>
          </cell>
          <cell r="L440">
            <v>1</v>
          </cell>
          <cell r="M440"/>
        </row>
        <row r="441">
          <cell r="A441" t="str">
            <v>3.1.6. Desarrollo de edilicia bibliotecaria</v>
          </cell>
          <cell r="B441">
            <v>35</v>
          </cell>
          <cell r="C441" t="str">
            <v>LECTURA, ESCRITURA Y ORALIDAD</v>
          </cell>
          <cell r="D441" t="str">
            <v>SCRD</v>
          </cell>
          <cell r="E441">
            <v>32</v>
          </cell>
          <cell r="F441"/>
          <cell r="G441"/>
          <cell r="H441"/>
          <cell r="I441">
            <v>35</v>
          </cell>
          <cell r="J441">
            <v>35</v>
          </cell>
          <cell r="K441">
            <v>1.09375</v>
          </cell>
          <cell r="L441">
            <v>1</v>
          </cell>
          <cell r="M441"/>
        </row>
        <row r="442">
          <cell r="A442" t="str">
            <v>3.1.7. Oraloteca</v>
          </cell>
          <cell r="B442">
            <v>36</v>
          </cell>
          <cell r="C442" t="str">
            <v>LECTURA, ESCRITURA Y ORALIDAD</v>
          </cell>
          <cell r="D442" t="str">
            <v>SCRD</v>
          </cell>
          <cell r="E442">
            <v>0.15</v>
          </cell>
          <cell r="F442"/>
          <cell r="G442"/>
          <cell r="H442"/>
          <cell r="I442">
            <v>0.15</v>
          </cell>
          <cell r="J442">
            <v>0.15</v>
          </cell>
          <cell r="K442">
            <v>1</v>
          </cell>
          <cell r="L442">
            <v>1</v>
          </cell>
          <cell r="M442"/>
        </row>
        <row r="443">
          <cell r="A443" t="str">
            <v>3.1.8. Puestos de lectura con equipamientos institucionales, sociales y redes comunitarias en la zona rural y zonas urbanas</v>
          </cell>
          <cell r="B443">
            <v>37</v>
          </cell>
          <cell r="C443" t="str">
            <v>LECTURA, ESCRITURA Y ORALIDAD</v>
          </cell>
          <cell r="D443" t="str">
            <v>SCRD</v>
          </cell>
          <cell r="E443">
            <v>2</v>
          </cell>
          <cell r="F443"/>
          <cell r="G443"/>
          <cell r="H443"/>
          <cell r="I443">
            <v>1</v>
          </cell>
          <cell r="J443">
            <v>1</v>
          </cell>
          <cell r="K443">
            <v>0.5</v>
          </cell>
          <cell r="L443">
            <v>0.5</v>
          </cell>
          <cell r="M443"/>
        </row>
        <row r="444">
          <cell r="A444" t="str">
            <v>3.1.9. Territorios lectores en la ruralidad y zonas deficitarias</v>
          </cell>
          <cell r="B444">
            <v>38</v>
          </cell>
          <cell r="C444" t="str">
            <v>LECTURA, ESCRITURA Y ORALIDAD</v>
          </cell>
          <cell r="D444" t="str">
            <v>SCRD</v>
          </cell>
          <cell r="E444">
            <v>1</v>
          </cell>
          <cell r="F444"/>
          <cell r="G444"/>
          <cell r="H444"/>
          <cell r="I444">
            <v>1</v>
          </cell>
          <cell r="J444">
            <v>1</v>
          </cell>
          <cell r="K444">
            <v>1</v>
          </cell>
          <cell r="L444">
            <v>1</v>
          </cell>
          <cell r="M444"/>
        </row>
        <row r="445">
          <cell r="A445" t="str">
            <v>3.1.11 Biblioteca Digital de Bogotá</v>
          </cell>
          <cell r="B445">
            <v>39</v>
          </cell>
          <cell r="C445" t="str">
            <v>LECTURA, ESCRITURA Y ORALIDAD</v>
          </cell>
          <cell r="D445" t="str">
            <v>SCRD</v>
          </cell>
          <cell r="E445">
            <v>2347297</v>
          </cell>
          <cell r="F445"/>
          <cell r="G445"/>
          <cell r="H445"/>
          <cell r="I445">
            <v>5591088</v>
          </cell>
          <cell r="J445">
            <v>5591088</v>
          </cell>
          <cell r="K445">
            <v>1</v>
          </cell>
          <cell r="L445">
            <v>1</v>
          </cell>
          <cell r="M445"/>
        </row>
        <row r="446">
          <cell r="A446" t="str">
            <v>3.1.12 Programa de fotalecimiento a las bibliotecas comunitarias</v>
          </cell>
          <cell r="B446">
            <v>40</v>
          </cell>
          <cell r="C446" t="str">
            <v>LECTURA, ESCRITURA Y ORALIDAD</v>
          </cell>
          <cell r="D446" t="str">
            <v>SCRD</v>
          </cell>
          <cell r="E446">
            <v>0.08</v>
          </cell>
          <cell r="F446"/>
          <cell r="G446"/>
          <cell r="H446"/>
          <cell r="I446">
            <v>0.03</v>
          </cell>
          <cell r="J446">
            <v>0.03</v>
          </cell>
          <cell r="K446">
            <v>0.375</v>
          </cell>
          <cell r="L446">
            <v>0.375</v>
          </cell>
          <cell r="M446"/>
        </row>
        <row r="447">
          <cell r="A447" t="str">
            <v>3.1.13 Estrategia de bibliotecas personales para intercambio y préstamo de libros en redes locales</v>
          </cell>
          <cell r="B447">
            <v>41</v>
          </cell>
          <cell r="C447" t="str">
            <v>LECTURA, ESCRITURA Y ORALIDAD</v>
          </cell>
          <cell r="D447" t="str">
            <v>SCRD</v>
          </cell>
          <cell r="E447">
            <v>300</v>
          </cell>
          <cell r="F447"/>
          <cell r="G447"/>
          <cell r="H447"/>
          <cell r="I447">
            <v>324</v>
          </cell>
          <cell r="J447">
            <v>324</v>
          </cell>
          <cell r="K447">
            <v>1.08</v>
          </cell>
          <cell r="L447">
            <v>1</v>
          </cell>
          <cell r="M447"/>
        </row>
        <row r="448">
          <cell r="A448" t="str">
            <v>3.1.14 Mediadores con gestión territorial (agentes comunitarios con influencia que faciliten llevar los servicios bibliotecarios a zonas de difícil acceso)</v>
          </cell>
          <cell r="B448">
            <v>42</v>
          </cell>
          <cell r="C448" t="str">
            <v>LECTURA, ESCRITURA Y ORALIDAD</v>
          </cell>
          <cell r="D448" t="str">
            <v>SCRD</v>
          </cell>
          <cell r="E448">
            <v>1</v>
          </cell>
          <cell r="F448"/>
          <cell r="G448"/>
          <cell r="H448"/>
          <cell r="I448">
            <v>1</v>
          </cell>
          <cell r="J448">
            <v>1</v>
          </cell>
          <cell r="K448">
            <v>1</v>
          </cell>
          <cell r="L448">
            <v>1</v>
          </cell>
          <cell r="M448"/>
        </row>
        <row r="449">
          <cell r="A449" t="str">
            <v>3.1.15 Sistema Distrital de Bibliotecas</v>
          </cell>
          <cell r="B449">
            <v>43</v>
          </cell>
          <cell r="C449" t="str">
            <v>LECTURA, ESCRITURA Y ORALIDAD</v>
          </cell>
          <cell r="D449" t="str">
            <v>SCRD</v>
          </cell>
          <cell r="E449">
            <v>47</v>
          </cell>
          <cell r="F449"/>
          <cell r="G449"/>
          <cell r="H449"/>
          <cell r="I449">
            <v>54</v>
          </cell>
          <cell r="J449">
            <v>54</v>
          </cell>
          <cell r="K449">
            <v>1.14893617</v>
          </cell>
          <cell r="L449">
            <v>1</v>
          </cell>
          <cell r="M449"/>
        </row>
        <row r="450">
          <cell r="A450" t="str">
            <v>3.1.16 Publicaciones de Libro al Viento</v>
          </cell>
          <cell r="B450">
            <v>44</v>
          </cell>
          <cell r="C450" t="str">
            <v>LECTURA, ESCRITURA Y ORALIDAD</v>
          </cell>
          <cell r="D450" t="str">
            <v>IDARTES</v>
          </cell>
          <cell r="E450">
            <v>7</v>
          </cell>
          <cell r="F450"/>
          <cell r="G450"/>
          <cell r="H450"/>
          <cell r="I450">
            <v>7</v>
          </cell>
          <cell r="J450">
            <v>7</v>
          </cell>
          <cell r="K450">
            <v>1</v>
          </cell>
          <cell r="L450">
            <v>1</v>
          </cell>
          <cell r="M450"/>
        </row>
        <row r="451">
          <cell r="A451" t="str">
            <v>4.1.1 Convocatorias de fomento para el fortalecimiento de los agentes del sector</v>
          </cell>
          <cell r="B451">
            <v>45</v>
          </cell>
          <cell r="C451" t="str">
            <v>LECTURA, ESCRITURA Y ORALIDAD</v>
          </cell>
          <cell r="D451" t="str">
            <v>SCRD</v>
          </cell>
          <cell r="E451">
            <v>19</v>
          </cell>
          <cell r="F451"/>
          <cell r="G451"/>
          <cell r="H451"/>
          <cell r="I451">
            <v>19</v>
          </cell>
          <cell r="J451">
            <v>19</v>
          </cell>
          <cell r="K451">
            <v>1</v>
          </cell>
          <cell r="L451">
            <v>1</v>
          </cell>
          <cell r="M451"/>
        </row>
        <row r="452">
          <cell r="A452" t="str">
            <v>4.1.2 Fortalecimiento para editoriales independientes, emergentes y comunitarias, y librerías independientes</v>
          </cell>
          <cell r="B452">
            <v>46</v>
          </cell>
          <cell r="C452" t="str">
            <v>LECTURA, ESCRITURA Y ORALIDAD</v>
          </cell>
          <cell r="D452" t="str">
            <v>IDARTES</v>
          </cell>
          <cell r="E452">
            <v>31</v>
          </cell>
          <cell r="F452"/>
          <cell r="G452"/>
          <cell r="H452"/>
          <cell r="I452">
            <v>40</v>
          </cell>
          <cell r="J452">
            <v>40</v>
          </cell>
          <cell r="K452">
            <v>1.2903225810000001</v>
          </cell>
          <cell r="L452">
            <v>1</v>
          </cell>
          <cell r="M452"/>
        </row>
        <row r="453">
          <cell r="A453" t="str">
            <v>4.1.3 Programa Escrituras de Bogotá</v>
          </cell>
          <cell r="B453">
            <v>47</v>
          </cell>
          <cell r="C453" t="str">
            <v>LECTURA, ESCRITURA Y ORALIDAD</v>
          </cell>
          <cell r="D453" t="str">
            <v>IDARTES</v>
          </cell>
          <cell r="E453">
            <v>31</v>
          </cell>
          <cell r="F453"/>
          <cell r="G453"/>
          <cell r="H453"/>
          <cell r="I453">
            <v>36</v>
          </cell>
          <cell r="J453">
            <v>36</v>
          </cell>
          <cell r="K453">
            <v>1.161290323</v>
          </cell>
          <cell r="L453">
            <v>1</v>
          </cell>
          <cell r="M453"/>
        </row>
        <row r="454">
          <cell r="A454" t="str">
            <v>4.1.4 Estrategias que aporten a la disminución del impacto medioambiental en el sector del libro y la lectura en Bogotá</v>
          </cell>
          <cell r="B454">
            <v>48</v>
          </cell>
          <cell r="C454" t="str">
            <v>LECTURA, ESCRITURA Y ORALIDAD</v>
          </cell>
          <cell r="D454" t="str">
            <v>IDARTES</v>
          </cell>
          <cell r="E454">
            <v>1</v>
          </cell>
          <cell r="F454"/>
          <cell r="G454"/>
          <cell r="H454"/>
          <cell r="I454">
            <v>1</v>
          </cell>
          <cell r="J454">
            <v>1</v>
          </cell>
          <cell r="K454">
            <v>1</v>
          </cell>
          <cell r="L454">
            <v>1</v>
          </cell>
          <cell r="M454"/>
        </row>
        <row r="455">
          <cell r="A455" t="str">
            <v>4.1.5 Apoyo institucional a la FILBo</v>
          </cell>
          <cell r="B455">
            <v>49</v>
          </cell>
          <cell r="C455" t="str">
            <v>LECTURA, ESCRITURA Y ORALIDAD</v>
          </cell>
          <cell r="D455" t="str">
            <v>IDARTES</v>
          </cell>
          <cell r="E455">
            <v>56100</v>
          </cell>
          <cell r="F455"/>
          <cell r="G455"/>
          <cell r="H455"/>
          <cell r="I455">
            <v>71806</v>
          </cell>
          <cell r="J455">
            <v>71806</v>
          </cell>
          <cell r="K455">
            <v>1.2799643489999999</v>
          </cell>
          <cell r="L455">
            <v>1</v>
          </cell>
          <cell r="M455"/>
        </row>
        <row r="456">
          <cell r="A456" t="str">
            <v>4.1.6 Circuito de programación cultural entre BibloRed y librerías</v>
          </cell>
          <cell r="B456">
            <v>50</v>
          </cell>
          <cell r="C456" t="str">
            <v>LECTURA, ESCRITURA Y ORALIDAD</v>
          </cell>
          <cell r="D456" t="str">
            <v>SCRD</v>
          </cell>
          <cell r="E456">
            <v>15</v>
          </cell>
          <cell r="F456"/>
          <cell r="G456"/>
          <cell r="H456"/>
          <cell r="I456">
            <v>15</v>
          </cell>
          <cell r="J456">
            <v>15</v>
          </cell>
          <cell r="K456">
            <v>1</v>
          </cell>
          <cell r="L456">
            <v>1</v>
          </cell>
          <cell r="M456"/>
        </row>
        <row r="457">
          <cell r="A457" t="str">
            <v>4.1.7 Feria Nacional de Editoriales Independientes La Vuelta</v>
          </cell>
          <cell r="B457">
            <v>51</v>
          </cell>
          <cell r="C457" t="str">
            <v>LECTURA, ESCRITURA Y ORALIDAD</v>
          </cell>
          <cell r="D457" t="str">
            <v>SCRD</v>
          </cell>
          <cell r="E457">
            <v>11000</v>
          </cell>
          <cell r="F457"/>
          <cell r="G457"/>
          <cell r="H457"/>
          <cell r="I457">
            <v>15492</v>
          </cell>
          <cell r="J457">
            <v>15492</v>
          </cell>
          <cell r="K457">
            <v>1.408363636</v>
          </cell>
          <cell r="L457">
            <v>1</v>
          </cell>
          <cell r="M457"/>
        </row>
        <row r="458">
          <cell r="A458" t="str">
            <v>4.1.8. Participación de editoriales y librerías locales en Comités de selección de libros para Bibliotecas Públicas</v>
          </cell>
          <cell r="B458">
            <v>52</v>
          </cell>
          <cell r="C458" t="str">
            <v>LECTURA, ESCRITURA Y ORALIDAD</v>
          </cell>
          <cell r="D458" t="str">
            <v>SCRD</v>
          </cell>
          <cell r="E458">
            <v>2500</v>
          </cell>
          <cell r="F458"/>
          <cell r="G458"/>
          <cell r="H458"/>
          <cell r="I458">
            <v>2501</v>
          </cell>
          <cell r="J458">
            <v>2501</v>
          </cell>
          <cell r="K458">
            <v>1.0004</v>
          </cell>
          <cell r="L458">
            <v>1</v>
          </cell>
          <cell r="M458"/>
        </row>
        <row r="459">
          <cell r="A459" t="str">
            <v>4.1.9. Estímulos para editoriales que presenten proyectos amigables con el medio ambiente</v>
          </cell>
          <cell r="B459">
            <v>53</v>
          </cell>
          <cell r="C459" t="str">
            <v>LECTURA, ESCRITURA Y ORALIDAD</v>
          </cell>
          <cell r="D459" t="str">
            <v>SCRD</v>
          </cell>
          <cell r="E459">
            <v>5</v>
          </cell>
          <cell r="F459"/>
          <cell r="G459"/>
          <cell r="H459"/>
          <cell r="I459">
            <v>5</v>
          </cell>
          <cell r="J459">
            <v>5</v>
          </cell>
          <cell r="K459">
            <v>1</v>
          </cell>
          <cell r="L459">
            <v>1</v>
          </cell>
          <cell r="M459"/>
        </row>
        <row r="460">
          <cell r="A460" t="str">
            <v>5.1.1 Implementación del plan de trabajo con población privada de la libertad para promover encuentros con la lectura, la escritura y la oralidad, que contribuyan al crecimiento personal y desarrollo de competencias.</v>
          </cell>
          <cell r="B460">
            <v>54</v>
          </cell>
          <cell r="C460" t="str">
            <v>LECTURA, ESCRITURA Y ORALIDAD</v>
          </cell>
          <cell r="D460" t="str">
            <v>SCRD</v>
          </cell>
          <cell r="E460">
            <v>90</v>
          </cell>
          <cell r="F460"/>
          <cell r="G460"/>
          <cell r="H460"/>
          <cell r="I460">
            <v>58</v>
          </cell>
          <cell r="J460">
            <v>58</v>
          </cell>
          <cell r="K460">
            <v>0.64444444440000004</v>
          </cell>
          <cell r="L460">
            <v>0.64444444440000004</v>
          </cell>
          <cell r="M460"/>
        </row>
        <row r="461">
          <cell r="A461" t="str">
            <v>5.1.2 Afiliación universal a la Red Distrital de Bibliotecas Públicas (Cada niño nace afiliado a la Red)</v>
          </cell>
          <cell r="B461">
            <v>55</v>
          </cell>
          <cell r="C461" t="str">
            <v>LECTURA, ESCRITURA Y ORALIDAD</v>
          </cell>
          <cell r="D461" t="str">
            <v>SCRD</v>
          </cell>
          <cell r="E461">
            <v>309900</v>
          </cell>
          <cell r="F461"/>
          <cell r="G461"/>
          <cell r="H461"/>
          <cell r="I461">
            <v>247281</v>
          </cell>
          <cell r="J461">
            <v>247281</v>
          </cell>
          <cell r="K461">
            <v>0.79793804450000005</v>
          </cell>
          <cell r="L461">
            <v>0.79793804450000005</v>
          </cell>
          <cell r="M461"/>
        </row>
        <row r="462">
          <cell r="A462" t="str">
            <v>5.1.3 Estrategia piloto de bibliotecas 24-7</v>
          </cell>
          <cell r="B462">
            <v>56</v>
          </cell>
          <cell r="C462" t="str">
            <v>LECTURA, ESCRITURA Y ORALIDAD</v>
          </cell>
          <cell r="D462" t="str">
            <v>SCRD</v>
          </cell>
          <cell r="E462">
            <v>1</v>
          </cell>
          <cell r="F462"/>
          <cell r="G462"/>
          <cell r="H462"/>
          <cell r="I462">
            <v>1</v>
          </cell>
          <cell r="J462">
            <v>1</v>
          </cell>
          <cell r="K462">
            <v>1</v>
          </cell>
          <cell r="L462">
            <v>1</v>
          </cell>
          <cell r="M462"/>
        </row>
        <row r="463">
          <cell r="A463" t="str">
            <v>5.1.4 Estrategia contra la discriminación en los espacios de acceso a la cultura escrita en la ciudad</v>
          </cell>
          <cell r="B463">
            <v>57</v>
          </cell>
          <cell r="C463" t="str">
            <v>LECTURA, ESCRITURA Y ORALIDAD</v>
          </cell>
          <cell r="D463" t="str">
            <v>SCRD</v>
          </cell>
          <cell r="E463">
            <v>27</v>
          </cell>
          <cell r="F463"/>
          <cell r="G463"/>
          <cell r="H463"/>
          <cell r="I463">
            <v>32</v>
          </cell>
          <cell r="J463">
            <v>32</v>
          </cell>
          <cell r="K463">
            <v>1.1851851849999999</v>
          </cell>
          <cell r="L463">
            <v>1</v>
          </cell>
          <cell r="M463"/>
        </row>
        <row r="464">
          <cell r="A464" t="str">
            <v>5.1.5 Oportunidades de trabajo en las bibliotecas con enfoque diferencial</v>
          </cell>
          <cell r="B464">
            <v>58</v>
          </cell>
          <cell r="C464" t="str">
            <v>LECTURA, ESCRITURA Y ORALIDAD</v>
          </cell>
          <cell r="D464" t="str">
            <v>SCRD</v>
          </cell>
          <cell r="E464">
            <v>20</v>
          </cell>
          <cell r="F464"/>
          <cell r="G464"/>
          <cell r="H464"/>
          <cell r="I464">
            <v>128</v>
          </cell>
          <cell r="J464">
            <v>128</v>
          </cell>
          <cell r="K464">
            <v>6.4</v>
          </cell>
          <cell r="L464">
            <v>1</v>
          </cell>
          <cell r="M464"/>
        </row>
        <row r="465">
          <cell r="A465" t="str">
            <v>5.1.7 Protocolo para la prevención y atención de violencias basadas en género en las bibliotecas públicas de la ciudad</v>
          </cell>
          <cell r="B465">
            <v>59</v>
          </cell>
          <cell r="C465" t="str">
            <v>LECTURA, ESCRITURA Y ORALIDAD</v>
          </cell>
          <cell r="D465" t="str">
            <v>SCRD</v>
          </cell>
          <cell r="E465">
            <v>1</v>
          </cell>
          <cell r="F465"/>
          <cell r="G465"/>
          <cell r="H465"/>
          <cell r="I465">
            <v>1</v>
          </cell>
          <cell r="J465">
            <v>1</v>
          </cell>
          <cell r="K465">
            <v>1</v>
          </cell>
          <cell r="L465">
            <v>1</v>
          </cell>
          <cell r="M465"/>
        </row>
        <row r="466">
          <cell r="A466" t="str">
            <v>TRANSPARENCIA</v>
          </cell>
          <cell r="B466">
            <v>5</v>
          </cell>
          <cell r="C466"/>
          <cell r="D466"/>
          <cell r="E466">
            <v>2</v>
          </cell>
          <cell r="F466"/>
          <cell r="G466"/>
          <cell r="H466"/>
          <cell r="I466"/>
          <cell r="J466"/>
          <cell r="K466"/>
          <cell r="L466">
            <v>1</v>
          </cell>
          <cell r="M466"/>
        </row>
        <row r="467">
          <cell r="A467" t="str">
            <v>1.1.47 Sistema de información distrital Plataforma on-line, geovisor de datos abiertos de información artística territorializada implementado</v>
          </cell>
          <cell r="B467">
            <v>1</v>
          </cell>
          <cell r="C467" t="str">
            <v xml:space="preserve"> Transparencia, Integridad y no Tolerancia con la Corrupción</v>
          </cell>
          <cell r="D467" t="str">
            <v>IDARTES</v>
          </cell>
          <cell r="E467">
            <v>0.6</v>
          </cell>
          <cell r="F467"/>
          <cell r="G467"/>
          <cell r="H467"/>
          <cell r="I467">
            <v>0.6</v>
          </cell>
          <cell r="J467">
            <v>0.6</v>
          </cell>
          <cell r="K467">
            <v>1</v>
          </cell>
          <cell r="L467">
            <v>1</v>
          </cell>
          <cell r="M467"/>
        </row>
        <row r="468">
          <cell r="A468" t="str">
            <v>1.1.48 Sistema de información del ecosistema artístico de Bogotá implementado</v>
          </cell>
          <cell r="B468">
            <v>2</v>
          </cell>
          <cell r="C468" t="str">
            <v xml:space="preserve"> Transparencia, Integridad y no Tolerancia con la Corrupción</v>
          </cell>
          <cell r="D468" t="str">
            <v>SCRD</v>
          </cell>
          <cell r="E468">
            <v>0.68</v>
          </cell>
          <cell r="F468"/>
          <cell r="G468"/>
          <cell r="H468"/>
          <cell r="I468">
            <v>0.68</v>
          </cell>
          <cell r="J468">
            <v>0.68</v>
          </cell>
          <cell r="K468">
            <v>1</v>
          </cell>
          <cell r="L468">
            <v>1</v>
          </cell>
          <cell r="M468"/>
        </row>
        <row r="469">
          <cell r="A469" t="str">
            <v>2.2.7 Protocolo para el diseño e implementación de proyectos de transformación dirigidos a promover cambios voluntarios en conocimientos, percepciones, actitudes, emociones y prácticas en favor de la transparencia, la  integridad y la no tolerancia con la corrupción que incorporen el enfoque poblacional diferencial</v>
          </cell>
          <cell r="B469">
            <v>3</v>
          </cell>
          <cell r="C469" t="str">
            <v xml:space="preserve"> Transparencia, Integridad y no Tolerancia con la Corrupción</v>
          </cell>
          <cell r="D469" t="str">
            <v>SCRD</v>
          </cell>
          <cell r="E469"/>
          <cell r="F469"/>
          <cell r="G469"/>
          <cell r="H469"/>
          <cell r="I469"/>
          <cell r="J469"/>
          <cell r="K469"/>
          <cell r="L469"/>
          <cell r="M469"/>
        </row>
        <row r="470">
          <cell r="A470" t="str">
            <v>2.2.8 Acompañamiento en la aplicación del protocolo para el diseño e implementación de proyectos de transformación dirigidos a promover cambios voluntarios en conocimientos, percepciones, actitudes, emociones y prácticas en favor de la transparencia, la  integridad y la no tolerancia con la corrupción</v>
          </cell>
          <cell r="B470">
            <v>4</v>
          </cell>
          <cell r="C470" t="str">
            <v xml:space="preserve"> Transparencia, Integridad y no Tolerancia con la Corrupción</v>
          </cell>
          <cell r="D470" t="str">
            <v>SCRD</v>
          </cell>
          <cell r="E470"/>
          <cell r="F470"/>
          <cell r="G470"/>
          <cell r="H470"/>
          <cell r="I470"/>
          <cell r="J470"/>
          <cell r="K470"/>
          <cell r="L470"/>
          <cell r="M470"/>
        </row>
        <row r="471">
          <cell r="A471" t="str">
            <v>4.1.9 Medición del Índice Cultural de Transparencia</v>
          </cell>
          <cell r="B471">
            <v>5</v>
          </cell>
          <cell r="C471" t="str">
            <v xml:space="preserve"> Transparencia, Integridad y no Tolerancia con la Corrupción</v>
          </cell>
          <cell r="D471" t="str">
            <v>SCRD</v>
          </cell>
          <cell r="E471"/>
          <cell r="F471"/>
          <cell r="G471"/>
          <cell r="H471"/>
          <cell r="I471"/>
          <cell r="J471"/>
          <cell r="K471"/>
          <cell r="L471"/>
          <cell r="M471"/>
        </row>
        <row r="472">
          <cell r="A472" t="str">
            <v>SERVICIO A LA CIUDADANÍA</v>
          </cell>
          <cell r="B472">
            <v>1</v>
          </cell>
          <cell r="C472"/>
          <cell r="D472"/>
          <cell r="E472">
            <v>0</v>
          </cell>
          <cell r="F472"/>
          <cell r="G472"/>
          <cell r="H472"/>
          <cell r="I472"/>
          <cell r="J472"/>
          <cell r="K472"/>
          <cell r="L472" t="str">
            <v>#DIV/0!</v>
          </cell>
          <cell r="M472"/>
        </row>
        <row r="473">
          <cell r="A473" t="str">
            <v>3.1.12  Integración del chat institucional con las redes sociales de la entidad (WhatsApp y mensajes internos de Facebook)</v>
          </cell>
          <cell r="B473">
            <v>1</v>
          </cell>
          <cell r="C473" t="str">
            <v>Servicio a la ciudadanía</v>
          </cell>
          <cell r="D473" t="str">
            <v>Canal Capital</v>
          </cell>
          <cell r="E473"/>
          <cell r="F473"/>
          <cell r="G473"/>
          <cell r="H473"/>
          <cell r="I473"/>
          <cell r="J473"/>
          <cell r="K473"/>
          <cell r="L473"/>
          <cell r="M473"/>
        </row>
        <row r="474">
          <cell r="A474" t="str">
            <v>DERECHOS HUMANOS</v>
          </cell>
          <cell r="B474">
            <v>3</v>
          </cell>
          <cell r="C474"/>
          <cell r="D474"/>
          <cell r="E474">
            <v>1</v>
          </cell>
          <cell r="F474"/>
          <cell r="G474"/>
          <cell r="H474"/>
          <cell r="I474"/>
          <cell r="J474"/>
          <cell r="K474"/>
          <cell r="L474">
            <v>0.7</v>
          </cell>
          <cell r="M474"/>
        </row>
        <row r="475">
          <cell r="A475" t="str">
            <v>2.10.1. Protocolo para la inclusión, implementación y seguimiento del enfoque de derechos humanos y culturales en los programas y estrategias de cultura, recreación y deporte</v>
          </cell>
          <cell r="B475">
            <v>1</v>
          </cell>
          <cell r="C475" t="str">
            <v>Política Pública de Derechos Humanos</v>
          </cell>
          <cell r="D475" t="str">
            <v>SCRD</v>
          </cell>
          <cell r="E475">
            <v>1</v>
          </cell>
          <cell r="F475"/>
          <cell r="G475"/>
          <cell r="H475"/>
          <cell r="I475">
            <v>0.7</v>
          </cell>
          <cell r="J475">
            <v>0.7</v>
          </cell>
          <cell r="K475">
            <v>0.7</v>
          </cell>
          <cell r="L475">
            <v>0.7</v>
          </cell>
          <cell r="M475"/>
        </row>
        <row r="476">
          <cell r="A476" t="str">
            <v>2.10.2 Índice del ejercicio de los derechos culturales</v>
          </cell>
          <cell r="B476">
            <v>2</v>
          </cell>
          <cell r="C476" t="str">
            <v>Política Pública de Derechos Humanos</v>
          </cell>
          <cell r="D476" t="str">
            <v>SCRD</v>
          </cell>
          <cell r="E476"/>
          <cell r="F476"/>
          <cell r="G476"/>
          <cell r="H476"/>
          <cell r="I476"/>
          <cell r="J476"/>
          <cell r="K476"/>
          <cell r="L476"/>
          <cell r="M476"/>
        </row>
        <row r="477">
          <cell r="A477" t="str">
            <v>5.1.5 Protocolo para la gestión de estrategias de cultura ciudadana para la  transformación cultural en favor  del ejercicio de los derechos económicos, sociales, culturales y ambientales.</v>
          </cell>
          <cell r="B477">
            <v>3</v>
          </cell>
          <cell r="C477" t="str">
            <v>Política Pública de Derechos Humanos</v>
          </cell>
          <cell r="D477" t="str">
            <v>SCRD</v>
          </cell>
          <cell r="E477"/>
          <cell r="F477"/>
          <cell r="G477"/>
          <cell r="H477"/>
          <cell r="I477"/>
          <cell r="J477"/>
          <cell r="K477"/>
          <cell r="L477"/>
          <cell r="M477"/>
        </row>
        <row r="478">
          <cell r="A478" t="str">
            <v>ESPACIO PÚBLICO</v>
          </cell>
          <cell r="B478">
            <v>6</v>
          </cell>
          <cell r="C478"/>
          <cell r="D478"/>
          <cell r="E478">
            <v>6</v>
          </cell>
          <cell r="F478"/>
          <cell r="G478"/>
          <cell r="H478"/>
          <cell r="I478"/>
          <cell r="J478"/>
          <cell r="K478"/>
          <cell r="L478">
            <v>1</v>
          </cell>
          <cell r="M478"/>
        </row>
        <row r="479">
          <cell r="A479" t="str">
            <v>2.1.5 Espacio público patrimonial activado</v>
          </cell>
          <cell r="B479">
            <v>1</v>
          </cell>
          <cell r="C479" t="str">
            <v>Espacio público</v>
          </cell>
          <cell r="D479" t="str">
            <v>IDPC</v>
          </cell>
          <cell r="E479">
            <v>120</v>
          </cell>
          <cell r="F479"/>
          <cell r="G479"/>
          <cell r="H479"/>
          <cell r="I479"/>
          <cell r="J479">
            <v>0</v>
          </cell>
          <cell r="K479">
            <v>0</v>
          </cell>
          <cell r="L479" t="str">
            <v/>
          </cell>
          <cell r="M479"/>
        </row>
        <row r="480">
          <cell r="A480" t="str">
            <v>3.1.4 Instrumentos de gestión y planeación territorial, caracterizaciones de entornos patrimoniales y conceptos técnicos y actos administrativos expedidos relacionados con el manejo, gestión, intervención y sostenibilidad del espacio público patrimonial.</v>
          </cell>
          <cell r="B480">
            <v>2</v>
          </cell>
          <cell r="C480" t="str">
            <v>Espacio público</v>
          </cell>
          <cell r="D480" t="str">
            <v>IDPC</v>
          </cell>
          <cell r="E480">
            <v>72</v>
          </cell>
          <cell r="F480"/>
          <cell r="G480"/>
          <cell r="H480"/>
          <cell r="I480"/>
          <cell r="J480">
            <v>0</v>
          </cell>
          <cell r="K480"/>
          <cell r="L480" t="str">
            <v/>
          </cell>
          <cell r="M480"/>
        </row>
        <row r="481">
          <cell r="A481" t="str">
            <v>3.3.4 Acciones pedagógicas de arte y cultura en y para el espacio público.</v>
          </cell>
          <cell r="B481">
            <v>3</v>
          </cell>
          <cell r="C481" t="str">
            <v>Espacio público</v>
          </cell>
          <cell r="D481" t="str">
            <v>SCRD</v>
          </cell>
          <cell r="E481">
            <v>12</v>
          </cell>
          <cell r="F481"/>
          <cell r="G481"/>
          <cell r="H481"/>
          <cell r="I481">
            <v>12</v>
          </cell>
          <cell r="J481">
            <v>12</v>
          </cell>
          <cell r="K481">
            <v>1</v>
          </cell>
          <cell r="L481">
            <v>1</v>
          </cell>
          <cell r="M481"/>
        </row>
        <row r="482">
          <cell r="A482" t="str">
            <v>3.3.5 Informes de medición de factores culturales asociados al espacio público, según lineamientos de intervención de la PPDEP</v>
          </cell>
          <cell r="B482">
            <v>4</v>
          </cell>
          <cell r="C482" t="str">
            <v>Espacio público</v>
          </cell>
          <cell r="D482" t="str">
            <v>SCRD</v>
          </cell>
          <cell r="E482">
            <v>1</v>
          </cell>
          <cell r="F482"/>
          <cell r="G482"/>
          <cell r="H482"/>
          <cell r="I482">
            <v>2</v>
          </cell>
          <cell r="J482">
            <v>2</v>
          </cell>
          <cell r="K482">
            <v>2</v>
          </cell>
          <cell r="L482">
            <v>1</v>
          </cell>
          <cell r="M482"/>
        </row>
        <row r="483">
          <cell r="A483" t="str">
            <v>3.3.6 Intervenciones culturales y artísticas en espacio público residual, remanente y/o culata, entre otros.</v>
          </cell>
          <cell r="B483">
            <v>5</v>
          </cell>
          <cell r="C483" t="str">
            <v>Espacio público</v>
          </cell>
          <cell r="D483" t="str">
            <v>SCRD</v>
          </cell>
          <cell r="E483">
            <v>10</v>
          </cell>
          <cell r="F483"/>
          <cell r="G483"/>
          <cell r="H483"/>
          <cell r="I483">
            <v>10</v>
          </cell>
          <cell r="J483">
            <v>10</v>
          </cell>
          <cell r="K483">
            <v>1</v>
          </cell>
          <cell r="L483">
            <v>1</v>
          </cell>
          <cell r="M483"/>
        </row>
        <row r="484">
          <cell r="A484" t="str">
            <v>3.4.3 Implementación de la estrategia para atender a los artistas en el marco de la regulación de las actividades artísticas en el espacio público.</v>
          </cell>
          <cell r="B484">
            <v>6</v>
          </cell>
          <cell r="C484" t="str">
            <v>Espacio público</v>
          </cell>
          <cell r="D484" t="str">
            <v>SCRD</v>
          </cell>
          <cell r="E484">
            <v>1</v>
          </cell>
          <cell r="F484"/>
          <cell r="G484"/>
          <cell r="H484"/>
          <cell r="I484">
            <v>1</v>
          </cell>
          <cell r="J484">
            <v>1</v>
          </cell>
          <cell r="K484">
            <v>1</v>
          </cell>
          <cell r="L484">
            <v>1</v>
          </cell>
          <cell r="M484"/>
        </row>
        <row r="485">
          <cell r="A485" t="str">
            <v>EDUCACION AMBIENTAL</v>
          </cell>
          <cell r="B485">
            <v>2</v>
          </cell>
          <cell r="C485"/>
          <cell r="D485"/>
          <cell r="E485">
            <v>0</v>
          </cell>
          <cell r="F485"/>
          <cell r="G485"/>
          <cell r="H485"/>
          <cell r="I485"/>
          <cell r="J485"/>
          <cell r="K485"/>
          <cell r="L485" t="str">
            <v>#DIV/0!</v>
          </cell>
          <cell r="M485"/>
        </row>
        <row r="486">
          <cell r="A486" t="str">
            <v>2.1.12 Medición de factores culturales asociados a las prácticas proambientales</v>
          </cell>
          <cell r="B486">
            <v>1</v>
          </cell>
          <cell r="C486" t="str">
            <v>Educación Ambiental</v>
          </cell>
          <cell r="D486" t="str">
            <v>SCRD</v>
          </cell>
          <cell r="E486"/>
          <cell r="F486"/>
          <cell r="G486"/>
          <cell r="H486"/>
          <cell r="I486"/>
          <cell r="J486"/>
          <cell r="K486"/>
          <cell r="L486"/>
          <cell r="M486"/>
        </row>
        <row r="487">
          <cell r="A487" t="str">
            <v>2.1.13 Protocolo para la implementación de estrategias de educación ambiental para la transformación cultural, que incorpore el enfoque poblacional-diferencial y de género, dirigidos a promover cambios voluntarios en favor de prácticas proambientales.</v>
          </cell>
          <cell r="B487">
            <v>2</v>
          </cell>
          <cell r="C487" t="str">
            <v>Educación Ambiental</v>
          </cell>
          <cell r="D487" t="str">
            <v>SCRD</v>
          </cell>
          <cell r="E487"/>
          <cell r="F487"/>
          <cell r="G487"/>
          <cell r="H487"/>
          <cell r="I487"/>
          <cell r="J487"/>
          <cell r="K487"/>
          <cell r="L487"/>
          <cell r="M487"/>
        </row>
        <row r="488">
          <cell r="A488" t="str">
            <v>BIENESTAR ANIMAL</v>
          </cell>
          <cell r="B488">
            <v>1</v>
          </cell>
          <cell r="C488"/>
          <cell r="D488"/>
          <cell r="E488">
            <v>1</v>
          </cell>
          <cell r="F488"/>
          <cell r="G488"/>
          <cell r="H488"/>
          <cell r="I488"/>
          <cell r="J488"/>
          <cell r="K488"/>
          <cell r="L488">
            <v>1</v>
          </cell>
          <cell r="M488"/>
        </row>
        <row r="489">
          <cell r="A489" t="str">
            <v xml:space="preserve">2.3.1. Zonas responsables de Bienestar Animal para manejo de perros en parques
</v>
          </cell>
          <cell r="B489">
            <v>1</v>
          </cell>
          <cell r="C489" t="str">
            <v>Protección y bienestar animal</v>
          </cell>
          <cell r="D489" t="str">
            <v>IDRD</v>
          </cell>
          <cell r="E489">
            <v>3</v>
          </cell>
          <cell r="F489"/>
          <cell r="G489"/>
          <cell r="H489"/>
          <cell r="I489">
            <v>24</v>
          </cell>
          <cell r="J489">
            <v>24</v>
          </cell>
          <cell r="K489">
            <v>8</v>
          </cell>
          <cell r="L489">
            <v>1</v>
          </cell>
          <cell r="M489"/>
        </row>
        <row r="490">
          <cell r="A490" t="str">
            <v>EDUCACION</v>
          </cell>
          <cell r="B490">
            <v>3</v>
          </cell>
          <cell r="C490"/>
          <cell r="D490"/>
          <cell r="E490">
            <v>3</v>
          </cell>
          <cell r="F490"/>
          <cell r="G490"/>
          <cell r="H490"/>
          <cell r="I490"/>
          <cell r="J490"/>
          <cell r="K490"/>
          <cell r="L490">
            <v>0.7307692308</v>
          </cell>
          <cell r="M490"/>
        </row>
        <row r="491">
          <cell r="A491" t="str">
            <v>2.3.3. Laboratorios artísticos para la primera infancia dispuestos en las localidades de la ciudad, dotados y acondicionados para esta población, donde se brindarán atenciones según su momento vital con la transversalización de los enfoques de derechos, territorial, poblacional, étnico cultural, de género e interseccional.</v>
          </cell>
          <cell r="B491">
            <v>1</v>
          </cell>
          <cell r="C491" t="str">
            <v>Educativa</v>
          </cell>
          <cell r="D491" t="str">
            <v>IDARTES</v>
          </cell>
          <cell r="E491">
            <v>5</v>
          </cell>
          <cell r="F491"/>
          <cell r="G491">
            <v>13</v>
          </cell>
          <cell r="H491"/>
          <cell r="I491"/>
          <cell r="J491">
            <v>13</v>
          </cell>
          <cell r="K491">
            <v>2.6</v>
          </cell>
          <cell r="L491">
            <v>1</v>
          </cell>
          <cell r="M491"/>
        </row>
        <row r="492">
          <cell r="A492" t="str">
            <v>4.3.4. Jornadas de trabajo pedagógico, didáctico y lúdico relacionadas con las ciencias del espacio a desarrollarse con maestros para fortalecer sus procesos pedagógicos hacia la transformación de realidades institucionales y territoriales.</v>
          </cell>
          <cell r="B492">
            <v>2</v>
          </cell>
          <cell r="C492" t="str">
            <v>Educativa</v>
          </cell>
          <cell r="D492" t="str">
            <v>IDARTES</v>
          </cell>
          <cell r="E492">
            <v>52</v>
          </cell>
          <cell r="F492"/>
          <cell r="G492"/>
          <cell r="H492"/>
          <cell r="I492">
            <v>10</v>
          </cell>
          <cell r="J492">
            <v>10</v>
          </cell>
          <cell r="K492">
            <v>0.1923076923</v>
          </cell>
          <cell r="L492">
            <v>0.1923076923</v>
          </cell>
          <cell r="M492"/>
        </row>
        <row r="493">
          <cell r="A493" t="str">
            <v>4.5.3.. Procesos de formación integral desde las artes, la cultura, el patrimonio y la ciencia en estrategias de ampliación de tiempo escolar y extraescolar para la atención a niños y niñas desde la primera infancia, jóvenes, personas adultas y mayores</v>
          </cell>
          <cell r="B493">
            <v>3</v>
          </cell>
          <cell r="C493" t="str">
            <v>Educativa</v>
          </cell>
          <cell r="D493" t="str">
            <v>SCRD</v>
          </cell>
          <cell r="E493">
            <v>32973</v>
          </cell>
          <cell r="F493"/>
          <cell r="G493"/>
          <cell r="H493"/>
          <cell r="I493">
            <v>83861</v>
          </cell>
          <cell r="J493">
            <v>83861</v>
          </cell>
          <cell r="K493">
            <v>2.5433233249999998</v>
          </cell>
          <cell r="L493">
            <v>1</v>
          </cell>
          <cell r="M493"/>
        </row>
        <row r="494">
          <cell r="A494" t="str">
            <v>COMPETITIVIDAD Y PRODUCTIVIDAD</v>
          </cell>
          <cell r="B494">
            <v>1</v>
          </cell>
          <cell r="C494"/>
          <cell r="D494"/>
          <cell r="E494">
            <v>1</v>
          </cell>
          <cell r="F494"/>
          <cell r="G494"/>
          <cell r="H494"/>
          <cell r="I494"/>
          <cell r="J494"/>
          <cell r="K494"/>
          <cell r="L494">
            <v>1</v>
          </cell>
          <cell r="M494"/>
        </row>
        <row r="495">
          <cell r="A495" t="str">
            <v>3.1.3. Servicios de acompañamiento y asistencia técnica para fortalecer la vocación económica de los distritos creativos y sus áreas de influencia en la ciudad.</v>
          </cell>
          <cell r="B495">
            <v>1</v>
          </cell>
          <cell r="C495" t="str">
            <v>Competitividad, Productividad y Desarrollo Económico</v>
          </cell>
          <cell r="D495" t="str">
            <v>SCRD</v>
          </cell>
          <cell r="E495">
            <v>1</v>
          </cell>
          <cell r="F495"/>
          <cell r="G495"/>
          <cell r="H495"/>
          <cell r="I495">
            <v>1</v>
          </cell>
          <cell r="J495">
            <v>1</v>
          </cell>
          <cell r="K495">
            <v>1</v>
          </cell>
          <cell r="L495">
            <v>1</v>
          </cell>
          <cell r="M495"/>
        </row>
        <row r="496">
          <cell r="A496" t="str">
            <v>SALUD MENTAL</v>
          </cell>
          <cell r="B496">
            <v>1</v>
          </cell>
          <cell r="C496"/>
          <cell r="D496"/>
          <cell r="E496">
            <v>1</v>
          </cell>
          <cell r="F496"/>
          <cell r="G496"/>
          <cell r="H496"/>
          <cell r="I496"/>
          <cell r="J496"/>
          <cell r="K496"/>
          <cell r="L496">
            <v>1</v>
          </cell>
          <cell r="M496"/>
        </row>
        <row r="497">
          <cell r="A497" t="str">
            <v>2.1.2. Eventos culturales y/o artísticos con difusión y promoción del cuidado de la salud mental y bienestar emocional.</v>
          </cell>
          <cell r="B497">
            <v>1</v>
          </cell>
          <cell r="C497" t="str">
            <v>Salud Mental</v>
          </cell>
          <cell r="D497" t="str">
            <v>IDRD</v>
          </cell>
          <cell r="E497">
            <v>5</v>
          </cell>
          <cell r="F497"/>
          <cell r="G497"/>
          <cell r="H497"/>
          <cell r="I497">
            <v>6</v>
          </cell>
          <cell r="J497">
            <v>6</v>
          </cell>
          <cell r="K497">
            <v>1.2</v>
          </cell>
          <cell r="L497">
            <v>1</v>
          </cell>
          <cell r="M497"/>
        </row>
        <row r="498">
          <cell r="A498" t="str">
            <v>ECONOMIA CIRCULAR</v>
          </cell>
          <cell r="B498">
            <v>1</v>
          </cell>
          <cell r="C498"/>
          <cell r="D498"/>
          <cell r="E498">
            <v>1</v>
          </cell>
          <cell r="F498"/>
          <cell r="G498"/>
          <cell r="H498"/>
          <cell r="I498"/>
          <cell r="J498"/>
          <cell r="K498"/>
          <cell r="L498">
            <v>0.25</v>
          </cell>
          <cell r="M498"/>
        </row>
        <row r="499">
          <cell r="A499" t="str">
            <v>1.1.1. Protocolo para la gestión de estrategias de cultura ciudadana para la  transformación cultural en favor de estilos de vida sostenible</v>
          </cell>
          <cell r="B499">
            <v>1</v>
          </cell>
          <cell r="C499" t="str">
            <v>Economía Circular</v>
          </cell>
          <cell r="D499" t="str">
            <v>SCRD</v>
          </cell>
          <cell r="E499">
            <v>0.4</v>
          </cell>
          <cell r="F499"/>
          <cell r="G499"/>
          <cell r="H499"/>
          <cell r="I499">
            <v>0.1</v>
          </cell>
          <cell r="J499">
            <v>0.1</v>
          </cell>
          <cell r="K499">
            <v>0.25</v>
          </cell>
          <cell r="L499">
            <v>0.25</v>
          </cell>
          <cell r="M499"/>
        </row>
        <row r="500">
          <cell r="A500" t="str">
            <v xml:space="preserve"> RURALIDAD</v>
          </cell>
          <cell r="B500">
            <v>8</v>
          </cell>
          <cell r="C500"/>
          <cell r="D500"/>
          <cell r="E500">
            <v>8</v>
          </cell>
          <cell r="F500"/>
          <cell r="G500"/>
          <cell r="H500"/>
          <cell r="I500"/>
          <cell r="J500"/>
          <cell r="K500"/>
          <cell r="L500">
            <v>0.95833333330000003</v>
          </cell>
          <cell r="M500"/>
        </row>
        <row r="501">
          <cell r="A501" t="str">
            <v>1.1.1 Actividades recreativas y deportivas que promuevan la participación de las comunidades rurales del distrito capital.</v>
          </cell>
          <cell r="B501">
            <v>1</v>
          </cell>
          <cell r="C501" t="str">
            <v>Ruralidad</v>
          </cell>
          <cell r="D501" t="str">
            <v>IDRD</v>
          </cell>
          <cell r="E501">
            <v>20</v>
          </cell>
          <cell r="F501">
            <v>136</v>
          </cell>
          <cell r="G501">
            <v>18</v>
          </cell>
          <cell r="H501">
            <v>20</v>
          </cell>
          <cell r="I501">
            <v>12</v>
          </cell>
          <cell r="J501">
            <v>186</v>
          </cell>
          <cell r="K501">
            <v>9.3000000000000007</v>
          </cell>
          <cell r="L501">
            <v>1</v>
          </cell>
          <cell r="M501"/>
        </row>
        <row r="502">
          <cell r="A502" t="str">
            <v>1.1.31 Identificación de manifestaciones del patrimonio cultural campesino y rural, realizada a partir de procesos participativos</v>
          </cell>
          <cell r="B502">
            <v>2</v>
          </cell>
          <cell r="C502" t="str">
            <v>Ruralidad</v>
          </cell>
          <cell r="D502" t="str">
            <v>IDPC</v>
          </cell>
          <cell r="E502">
            <v>0.3</v>
          </cell>
          <cell r="F502">
            <v>0</v>
          </cell>
          <cell r="G502">
            <v>0.05</v>
          </cell>
          <cell r="H502">
            <v>0</v>
          </cell>
          <cell r="I502">
            <v>0.15</v>
          </cell>
          <cell r="J502">
            <v>0.2</v>
          </cell>
          <cell r="K502">
            <v>0.66666666669999997</v>
          </cell>
          <cell r="L502">
            <v>0.66666666669999997</v>
          </cell>
          <cell r="M502"/>
        </row>
        <row r="503">
          <cell r="A503" t="str">
            <v>1.1.32. Identificación del patrimonio natural en las ruralidades de Bogotá</v>
          </cell>
          <cell r="B503">
            <v>3</v>
          </cell>
          <cell r="C503" t="str">
            <v>Ruralidad</v>
          </cell>
          <cell r="D503" t="str">
            <v>IDPC</v>
          </cell>
          <cell r="E503">
            <v>7.0000000000000007E-2</v>
          </cell>
          <cell r="F503">
            <v>0</v>
          </cell>
          <cell r="G503">
            <v>0</v>
          </cell>
          <cell r="H503">
            <v>0</v>
          </cell>
          <cell r="I503">
            <v>7.0000000000000007E-2</v>
          </cell>
          <cell r="J503">
            <v>7.0000000000000007E-2</v>
          </cell>
          <cell r="K503">
            <v>1</v>
          </cell>
          <cell r="L503">
            <v>1</v>
          </cell>
          <cell r="M503"/>
        </row>
        <row r="504">
          <cell r="A504" t="str">
            <v>1.1.33. Parque Arqueológico y del Patrimonio cultural de Usme</v>
          </cell>
          <cell r="B504">
            <v>4</v>
          </cell>
          <cell r="C504" t="str">
            <v>Ruralidad</v>
          </cell>
          <cell r="D504" t="str">
            <v>IDPC</v>
          </cell>
          <cell r="E504">
            <v>1</v>
          </cell>
          <cell r="F504">
            <v>0</v>
          </cell>
          <cell r="G504">
            <v>0</v>
          </cell>
          <cell r="H504">
            <v>0</v>
          </cell>
          <cell r="I504">
            <v>1</v>
          </cell>
          <cell r="J504">
            <v>1</v>
          </cell>
          <cell r="K504">
            <v>1</v>
          </cell>
          <cell r="L504">
            <v>1</v>
          </cell>
          <cell r="M504"/>
        </row>
        <row r="505">
          <cell r="A505" t="str">
            <v>1.1.34. Proyectos y planes de salvaguardia del patrimonio cultural inmaterial campesino y rural implementados participativamente</v>
          </cell>
          <cell r="B505">
            <v>5</v>
          </cell>
          <cell r="C505" t="str">
            <v>Ruralidad</v>
          </cell>
          <cell r="D505" t="str">
            <v>IDPC</v>
          </cell>
          <cell r="E505">
            <v>0.1</v>
          </cell>
          <cell r="F505">
            <v>0</v>
          </cell>
          <cell r="G505">
            <v>0</v>
          </cell>
          <cell r="H505">
            <v>0</v>
          </cell>
          <cell r="I505">
            <v>0.1</v>
          </cell>
          <cell r="J505">
            <v>0.1</v>
          </cell>
          <cell r="K505">
            <v>1</v>
          </cell>
          <cell r="L505">
            <v>1</v>
          </cell>
          <cell r="M505"/>
        </row>
        <row r="506">
          <cell r="A506" t="str">
            <v>1.1.36. Formación dirigida a iniciativas de organizaciones artísticas o culturales de colectivos en las localidades rurales de Bogotá.</v>
          </cell>
          <cell r="B506">
            <v>6</v>
          </cell>
          <cell r="C506" t="str">
            <v>Ruralidad</v>
          </cell>
          <cell r="D506" t="str">
            <v>IDARTES</v>
          </cell>
          <cell r="E506">
            <v>6</v>
          </cell>
          <cell r="F506">
            <v>0</v>
          </cell>
          <cell r="G506">
            <v>0</v>
          </cell>
          <cell r="H506">
            <v>1</v>
          </cell>
          <cell r="I506">
            <v>5</v>
          </cell>
          <cell r="J506">
            <v>6</v>
          </cell>
          <cell r="K506">
            <v>1</v>
          </cell>
          <cell r="L506">
            <v>1</v>
          </cell>
          <cell r="M506"/>
        </row>
        <row r="507">
          <cell r="A507" t="str">
            <v>1.1.37. Estímulos para apoyar colectivos artísticos y culturales campesinos de las localidades rurales de Bogotá</v>
          </cell>
          <cell r="B507">
            <v>7</v>
          </cell>
          <cell r="C507" t="str">
            <v>Ruralidad</v>
          </cell>
          <cell r="D507" t="str">
            <v>IDARTES</v>
          </cell>
          <cell r="E507">
            <v>3</v>
          </cell>
          <cell r="F507">
            <v>0</v>
          </cell>
          <cell r="G507">
            <v>0</v>
          </cell>
          <cell r="H507">
            <v>0</v>
          </cell>
          <cell r="I507">
            <v>3</v>
          </cell>
          <cell r="J507">
            <v>3</v>
          </cell>
          <cell r="K507">
            <v>1</v>
          </cell>
          <cell r="L507">
            <v>1</v>
          </cell>
          <cell r="M507"/>
        </row>
        <row r="508">
          <cell r="A508" t="str">
            <v>1.1.35. Eventos de valoración de la cultura y la memoria campesina, a través de las prácticas y circuitos de lectura, escritura y oralidad en Sumapaz, Ciudad Bolívar y Usme</v>
          </cell>
          <cell r="B508">
            <v>8</v>
          </cell>
          <cell r="C508" t="str">
            <v>Ruralidad</v>
          </cell>
          <cell r="D508" t="str">
            <v>SCRD</v>
          </cell>
          <cell r="E508">
            <v>10</v>
          </cell>
          <cell r="F508">
            <v>0</v>
          </cell>
          <cell r="G508">
            <v>0</v>
          </cell>
          <cell r="H508">
            <v>0</v>
          </cell>
          <cell r="I508">
            <v>15</v>
          </cell>
          <cell r="J508">
            <v>15</v>
          </cell>
          <cell r="K508">
            <v>1.5</v>
          </cell>
          <cell r="L508">
            <v>1</v>
          </cell>
          <cell r="M508"/>
        </row>
        <row r="509">
          <cell r="A509" t="str">
            <v>TRATA</v>
          </cell>
          <cell r="B509">
            <v>3</v>
          </cell>
          <cell r="C509"/>
          <cell r="D509"/>
          <cell r="E509">
            <v>3</v>
          </cell>
          <cell r="F509"/>
          <cell r="G509"/>
          <cell r="H509"/>
          <cell r="I509"/>
          <cell r="J509"/>
          <cell r="K509"/>
          <cell r="L509">
            <v>0.99679487180000004</v>
          </cell>
          <cell r="M509"/>
        </row>
        <row r="510">
          <cell r="A510" t="str">
            <v>2.1.3. Actividades artísticas de apropiación, circulación y sensibilización desarrolladas con las victimas y las posibles víctimas de trata en la ciudad.</v>
          </cell>
          <cell r="B510">
            <v>1</v>
          </cell>
          <cell r="C510" t="str">
            <v>Lucha de trata de personas</v>
          </cell>
          <cell r="D510" t="str">
            <v>IDARTES</v>
          </cell>
          <cell r="E510">
            <v>1</v>
          </cell>
          <cell r="F510"/>
          <cell r="G510"/>
          <cell r="H510"/>
          <cell r="I510">
            <v>1</v>
          </cell>
          <cell r="J510">
            <v>1</v>
          </cell>
          <cell r="K510">
            <v>1</v>
          </cell>
          <cell r="L510">
            <v>1</v>
          </cell>
          <cell r="M510"/>
        </row>
        <row r="511">
          <cell r="A511" t="str">
            <v>P2.1.4. Actividades de recreación y deporte para personas Víctimas y posibles víctimas de trata</v>
          </cell>
          <cell r="B511">
            <v>2</v>
          </cell>
          <cell r="C511" t="str">
            <v>Lucha de trata de personas</v>
          </cell>
          <cell r="D511" t="str">
            <v>IDRD</v>
          </cell>
          <cell r="E511">
            <v>5</v>
          </cell>
          <cell r="F511"/>
          <cell r="G511"/>
          <cell r="H511"/>
          <cell r="I511">
            <v>6</v>
          </cell>
          <cell r="J511">
            <v>6</v>
          </cell>
          <cell r="K511">
            <v>1.2</v>
          </cell>
          <cell r="L511">
            <v>1</v>
          </cell>
          <cell r="M511"/>
        </row>
        <row r="512">
          <cell r="A512" t="str">
            <v>P3.1.3. Espacios informativos y de prevención sobre el fenómeno de la Trata de Personas en alianza con entidades especializadas en el tema en las Bibliotecas de las localidades de Bogotá.</v>
          </cell>
          <cell r="B512">
            <v>3</v>
          </cell>
          <cell r="C512" t="str">
            <v>Lucha de trata de personas</v>
          </cell>
          <cell r="D512" t="str">
            <v>SCRD</v>
          </cell>
          <cell r="E512">
            <v>104</v>
          </cell>
          <cell r="F512"/>
          <cell r="G512"/>
          <cell r="H512"/>
          <cell r="I512">
            <v>103</v>
          </cell>
          <cell r="J512">
            <v>103</v>
          </cell>
          <cell r="K512">
            <v>0.9903846154</v>
          </cell>
          <cell r="L512">
            <v>0.9903846154</v>
          </cell>
          <cell r="M512"/>
        </row>
        <row r="513">
          <cell r="A513" t="str">
            <v>ACCION COMUNAL</v>
          </cell>
          <cell r="B513">
            <v>4</v>
          </cell>
          <cell r="C513"/>
          <cell r="D513"/>
          <cell r="E513">
            <v>4</v>
          </cell>
          <cell r="F513"/>
          <cell r="G513"/>
          <cell r="H513"/>
          <cell r="I513"/>
          <cell r="J513"/>
          <cell r="K513"/>
          <cell r="L513">
            <v>0.5</v>
          </cell>
          <cell r="M513"/>
        </row>
        <row r="514">
          <cell r="A514" t="str">
            <v>1.1.2 Juntas de Acción Comunal participantes en los cursos o capacitaciones en procesos deportivos y recreativos</v>
          </cell>
          <cell r="B514">
            <v>1</v>
          </cell>
          <cell r="C514" t="str">
            <v>de Acción Comunal</v>
          </cell>
          <cell r="D514" t="str">
            <v>IDRD</v>
          </cell>
          <cell r="E514">
            <v>10</v>
          </cell>
          <cell r="F514"/>
          <cell r="G514"/>
          <cell r="H514"/>
          <cell r="I514">
            <v>0</v>
          </cell>
          <cell r="J514">
            <v>0</v>
          </cell>
          <cell r="K514">
            <v>0</v>
          </cell>
          <cell r="L514">
            <v>0</v>
          </cell>
          <cell r="M514"/>
        </row>
        <row r="515">
          <cell r="A515" t="str">
            <v>1.3.10 Diplomado virtual de "formación en patrimonio cultural" para el fortalecimiento en herramientas de identificación del patrimonio natural y vivo, orientado a promover la participación  de las organizaciones de Acción Comunal (JAC)</v>
          </cell>
          <cell r="B515">
            <v>2</v>
          </cell>
          <cell r="C515" t="str">
            <v>de Acción Comunal</v>
          </cell>
          <cell r="D515" t="str">
            <v>IDPC</v>
          </cell>
          <cell r="E515">
            <v>10</v>
          </cell>
          <cell r="F515"/>
          <cell r="G515"/>
          <cell r="H515"/>
          <cell r="I515">
            <v>10</v>
          </cell>
          <cell r="J515">
            <v>10</v>
          </cell>
          <cell r="K515">
            <v>1</v>
          </cell>
          <cell r="L515">
            <v>1</v>
          </cell>
          <cell r="M515"/>
        </row>
        <row r="516">
          <cell r="A516" t="str">
            <v>4.1.2 Jornadas de socialización con las personas afiliadas de las juntas de acción comunal sobre las líneas y programas de fomento a las cuales las juntas de acción comunal, y sus integrantes, podrán postular proyectos artísticos, culturales, patrimoniales y recreodeportivos.</v>
          </cell>
          <cell r="B516">
            <v>3</v>
          </cell>
          <cell r="C516" t="str">
            <v>de Acción Comunal</v>
          </cell>
          <cell r="D516" t="str">
            <v>SCRD</v>
          </cell>
          <cell r="E516">
            <v>100</v>
          </cell>
          <cell r="F516"/>
          <cell r="G516"/>
          <cell r="H516"/>
          <cell r="I516">
            <v>0</v>
          </cell>
          <cell r="J516">
            <v>0</v>
          </cell>
          <cell r="K516">
            <v>0</v>
          </cell>
          <cell r="L516">
            <v>0</v>
          </cell>
          <cell r="M516"/>
        </row>
        <row r="517">
          <cell r="A517" t="str">
            <v>4.2.4 Organizaciones de Acción Comunal - OAC que participan de las actividades deportivas y recreativas</v>
          </cell>
          <cell r="B517">
            <v>4</v>
          </cell>
          <cell r="C517" t="str">
            <v>de Acción Comunal</v>
          </cell>
          <cell r="D517" t="str">
            <v>IDRD</v>
          </cell>
          <cell r="E517">
            <v>20</v>
          </cell>
          <cell r="F517"/>
          <cell r="G517"/>
          <cell r="H517"/>
          <cell r="I517">
            <v>23</v>
          </cell>
          <cell r="J517">
            <v>23</v>
          </cell>
          <cell r="K517">
            <v>1.1499999999999999</v>
          </cell>
          <cell r="L517">
            <v>1</v>
          </cell>
          <cell r="M517"/>
        </row>
        <row r="518">
          <cell r="A518" t="str">
            <v>COMUNICACION COMUNITARIA</v>
          </cell>
          <cell r="B518">
            <v>1</v>
          </cell>
          <cell r="C518"/>
          <cell r="D518"/>
          <cell r="E518">
            <v>1</v>
          </cell>
          <cell r="F518"/>
          <cell r="G518"/>
          <cell r="H518"/>
          <cell r="I518"/>
          <cell r="J518"/>
          <cell r="K518"/>
          <cell r="L518">
            <v>0.54545454550000005</v>
          </cell>
          <cell r="M518"/>
        </row>
        <row r="519">
          <cell r="A519" t="str">
            <v>3.1.2. incentivos entregados mediante los programas de fomento para la cultura</v>
          </cell>
          <cell r="B519">
            <v>1</v>
          </cell>
          <cell r="C519" t="str">
            <v>Comunicación Comunitaria y Alternativa</v>
          </cell>
          <cell r="D519" t="str">
            <v>SCRD</v>
          </cell>
          <cell r="E519">
            <v>55</v>
          </cell>
          <cell r="F519"/>
          <cell r="G519"/>
          <cell r="H519"/>
          <cell r="I519">
            <v>30</v>
          </cell>
          <cell r="J519">
            <v>30</v>
          </cell>
          <cell r="K519">
            <v>0.54545454550000005</v>
          </cell>
          <cell r="L519">
            <v>0.54545454550000005</v>
          </cell>
          <cell r="M519"/>
        </row>
        <row r="520">
          <cell r="A520" t="str">
            <v>PARTICIPACION INCIDENTE</v>
          </cell>
          <cell r="B520">
            <v>10</v>
          </cell>
          <cell r="C520"/>
          <cell r="D520"/>
          <cell r="E520">
            <v>10</v>
          </cell>
          <cell r="F520"/>
          <cell r="G520"/>
          <cell r="H520"/>
          <cell r="I520"/>
          <cell r="J520"/>
          <cell r="K520"/>
          <cell r="L520">
            <v>0.80166666669999997</v>
          </cell>
          <cell r="M520"/>
        </row>
        <row r="521">
          <cell r="A521" t="str">
            <v>1.2.9 Sesiones de trabajo que promuevan acciones de diálogo ciudadano y  deliberación  para concertar la gestión del IDPC con los integrantes del Consejo Distrital de Patrimonio Cultural y de la Mesa de Consejeros y Consejeras Locales de Patrimonio Cultural.</v>
          </cell>
          <cell r="B521">
            <v>1</v>
          </cell>
          <cell r="C521" t="str">
            <v>Participación incidente</v>
          </cell>
          <cell r="D521" t="str">
            <v>IDPC</v>
          </cell>
          <cell r="E521">
            <v>10</v>
          </cell>
          <cell r="F521"/>
          <cell r="G521"/>
          <cell r="H521"/>
          <cell r="I521">
            <v>10</v>
          </cell>
          <cell r="J521">
            <v>10</v>
          </cell>
          <cell r="K521">
            <v>1</v>
          </cell>
          <cell r="L521">
            <v>1</v>
          </cell>
          <cell r="M521"/>
        </row>
        <row r="522">
          <cell r="A522" t="str">
            <v>1.2.12 Mesas de Participación de las Artes de los Sectores Sociales y los grupos étnicos.</v>
          </cell>
          <cell r="B522">
            <v>2</v>
          </cell>
          <cell r="C522" t="str">
            <v>Participación incidente</v>
          </cell>
          <cell r="D522" t="str">
            <v>IDARTES</v>
          </cell>
          <cell r="E522">
            <v>9</v>
          </cell>
          <cell r="F522"/>
          <cell r="G522"/>
          <cell r="H522"/>
          <cell r="I522">
            <v>0</v>
          </cell>
          <cell r="J522">
            <v>0</v>
          </cell>
          <cell r="K522">
            <v>0</v>
          </cell>
          <cell r="L522">
            <v>0</v>
          </cell>
          <cell r="M522"/>
        </row>
        <row r="523">
          <cell r="A523" t="str">
            <v xml:space="preserve">1.2.14 Acciones de concertación y diálogo ciudadano
</v>
          </cell>
          <cell r="B523">
            <v>3</v>
          </cell>
          <cell r="C523" t="str">
            <v>Participación incidente</v>
          </cell>
          <cell r="D523" t="str">
            <v>SCRD</v>
          </cell>
          <cell r="E523">
            <v>1</v>
          </cell>
          <cell r="F523"/>
          <cell r="G523"/>
          <cell r="H523"/>
          <cell r="I523">
            <v>20</v>
          </cell>
          <cell r="J523">
            <v>20</v>
          </cell>
          <cell r="K523">
            <v>20</v>
          </cell>
          <cell r="L523">
            <v>1</v>
          </cell>
          <cell r="M523"/>
        </row>
        <row r="524">
          <cell r="A524" t="str">
            <v>1.2.16 Desarrollo de las Agendas Participativas Anuales de los Consejos Distritales de las Artes</v>
          </cell>
          <cell r="B524">
            <v>4</v>
          </cell>
          <cell r="C524" t="str">
            <v>Participación incidente</v>
          </cell>
          <cell r="D524" t="str">
            <v>IDARTES</v>
          </cell>
          <cell r="E524">
            <v>1</v>
          </cell>
          <cell r="F524"/>
          <cell r="G524"/>
          <cell r="H524"/>
          <cell r="I524">
            <v>1</v>
          </cell>
          <cell r="J524">
            <v>1</v>
          </cell>
          <cell r="K524">
            <v>1</v>
          </cell>
          <cell r="L524">
            <v>1</v>
          </cell>
          <cell r="M524"/>
        </row>
        <row r="525">
          <cell r="A525" t="str">
            <v>2.2.12 Acciones de fortalecimiento institucional del IDPC orientadas a mejorar las dimensiones de participación que se miden con el Índice Institucional de Participación Ciudadana IIPC elaborado por la Veeduría</v>
          </cell>
          <cell r="B525">
            <v>5</v>
          </cell>
          <cell r="C525" t="str">
            <v>Participación incidente</v>
          </cell>
          <cell r="D525" t="str">
            <v>IDPC</v>
          </cell>
          <cell r="E525">
            <v>3</v>
          </cell>
          <cell r="F525"/>
          <cell r="G525"/>
          <cell r="H525"/>
          <cell r="I525">
            <v>3</v>
          </cell>
          <cell r="J525">
            <v>3</v>
          </cell>
          <cell r="K525">
            <v>1</v>
          </cell>
          <cell r="L525">
            <v>1</v>
          </cell>
          <cell r="M525"/>
        </row>
        <row r="526">
          <cell r="A526" t="str">
            <v>2.2.14  Jornadas de inducción y reinducción sobre temas específicos de participación ciudadana</v>
          </cell>
          <cell r="B526">
            <v>6</v>
          </cell>
          <cell r="C526" t="str">
            <v>Participación incidente</v>
          </cell>
          <cell r="D526" t="str">
            <v>IDARTES</v>
          </cell>
          <cell r="E526">
            <v>60</v>
          </cell>
          <cell r="F526"/>
          <cell r="G526"/>
          <cell r="H526"/>
          <cell r="I526">
            <v>1</v>
          </cell>
          <cell r="J526">
            <v>1</v>
          </cell>
          <cell r="K526">
            <v>1.666666667E-2</v>
          </cell>
          <cell r="L526">
            <v>1.666666667E-2</v>
          </cell>
          <cell r="M526"/>
        </row>
        <row r="527">
          <cell r="A527" t="str">
            <v>2.2.20 Acciones de fortalecimiento institucional en IDARTES orientadas a mejorar las dimensiones de participación que se miden con el Índice Institucional de Participación Ciudadana IIPC elaborado por la Veeduría</v>
          </cell>
          <cell r="B527">
            <v>7</v>
          </cell>
          <cell r="C527" t="str">
            <v>Participación incidente</v>
          </cell>
          <cell r="D527" t="str">
            <v>IDARTES</v>
          </cell>
          <cell r="E527">
            <v>4</v>
          </cell>
          <cell r="F527"/>
          <cell r="G527"/>
          <cell r="H527"/>
          <cell r="I527">
            <v>4</v>
          </cell>
          <cell r="J527">
            <v>4</v>
          </cell>
          <cell r="K527">
            <v>1</v>
          </cell>
          <cell r="L527">
            <v>1</v>
          </cell>
          <cell r="M527"/>
        </row>
        <row r="528">
          <cell r="A528" t="str">
            <v>3.1.3  Estrategia de fortalecimiento a las organizaciones sociales para el fomento de las artes</v>
          </cell>
          <cell r="B528">
            <v>8</v>
          </cell>
          <cell r="C528" t="str">
            <v>Participación incidente</v>
          </cell>
          <cell r="D528" t="str">
            <v>IDARTES</v>
          </cell>
          <cell r="E528">
            <v>1</v>
          </cell>
          <cell r="F528"/>
          <cell r="G528"/>
          <cell r="H528"/>
          <cell r="I528">
            <v>1</v>
          </cell>
          <cell r="J528">
            <v>1</v>
          </cell>
          <cell r="K528">
            <v>1</v>
          </cell>
          <cell r="L528">
            <v>1</v>
          </cell>
          <cell r="M528"/>
        </row>
        <row r="529">
          <cell r="A529" t="str">
            <v>3.2.2 Fortalecimiento de las instancias de participación ciudadana de patrimonio cultural</v>
          </cell>
          <cell r="B529">
            <v>9</v>
          </cell>
          <cell r="C529" t="str">
            <v>Participación incidente</v>
          </cell>
          <cell r="D529" t="str">
            <v>IDPC</v>
          </cell>
          <cell r="E529">
            <v>1</v>
          </cell>
          <cell r="F529"/>
          <cell r="G529"/>
          <cell r="H529"/>
          <cell r="I529">
            <v>1</v>
          </cell>
          <cell r="J529">
            <v>1</v>
          </cell>
          <cell r="K529">
            <v>1</v>
          </cell>
          <cell r="L529">
            <v>1</v>
          </cell>
          <cell r="M529"/>
        </row>
        <row r="530">
          <cell r="A530" t="str">
            <v>3.3.8 Procesos de fortalecimiento de competencias y capacidades ciudadanas para el ejercicio de la participación, diseñado y articulado</v>
          </cell>
          <cell r="B530">
            <v>10</v>
          </cell>
          <cell r="C530" t="str">
            <v>Participación incidente</v>
          </cell>
          <cell r="D530" t="str">
            <v>SCRD</v>
          </cell>
          <cell r="E530">
            <v>1</v>
          </cell>
          <cell r="F530"/>
          <cell r="G530"/>
          <cell r="H530"/>
          <cell r="I530">
            <v>1</v>
          </cell>
          <cell r="J530">
            <v>1</v>
          </cell>
          <cell r="K530">
            <v>1</v>
          </cell>
          <cell r="L530">
            <v>1</v>
          </cell>
          <cell r="M530"/>
        </row>
        <row r="531">
          <cell r="A531" t="str">
            <v>SEGURIDAD</v>
          </cell>
          <cell r="B531">
            <v>5</v>
          </cell>
          <cell r="C531"/>
          <cell r="D531"/>
          <cell r="E531">
            <v>5</v>
          </cell>
          <cell r="F531"/>
          <cell r="G531"/>
          <cell r="H531"/>
          <cell r="I531"/>
          <cell r="J531"/>
          <cell r="K531"/>
          <cell r="L531">
            <v>1</v>
          </cell>
          <cell r="M531"/>
        </row>
        <row r="532">
          <cell r="A532" t="str">
            <v>1.1.8 Proceso de integración realizado entre Línea Calma y Línea 123</v>
          </cell>
          <cell r="B532">
            <v>1</v>
          </cell>
          <cell r="C532" t="str">
            <v>Seguridad, Convivencia, Justicia y, Construcción de Paz y Reconciliación</v>
          </cell>
          <cell r="D532" t="str">
            <v>SCRD</v>
          </cell>
          <cell r="E532">
            <v>0.05</v>
          </cell>
          <cell r="F532"/>
          <cell r="G532"/>
          <cell r="H532"/>
          <cell r="I532">
            <v>0.05</v>
          </cell>
          <cell r="J532">
            <v>0.05</v>
          </cell>
          <cell r="K532">
            <v>1</v>
          </cell>
          <cell r="L532">
            <v>1</v>
          </cell>
          <cell r="M532"/>
        </row>
        <row r="533">
          <cell r="A533" t="str">
            <v>4.3.4. Encuentros Culturales Comunitarios que contribuyan al fortalecimiento del tejido social, la reconciliación y la paz, con enfoque diferencial-poblacional, de género y territorial</v>
          </cell>
          <cell r="B533">
            <v>2</v>
          </cell>
          <cell r="C533" t="str">
            <v>Seguridad, Convivencia, Justicia y, Construcción de Paz y Reconciliación</v>
          </cell>
          <cell r="D533" t="str">
            <v>SCRD</v>
          </cell>
          <cell r="E533">
            <v>2</v>
          </cell>
          <cell r="F533"/>
          <cell r="G533"/>
          <cell r="H533"/>
          <cell r="I533">
            <v>2</v>
          </cell>
          <cell r="J533">
            <v>2</v>
          </cell>
          <cell r="K533">
            <v>1</v>
          </cell>
          <cell r="L533">
            <v>1</v>
          </cell>
          <cell r="M533"/>
        </row>
        <row r="534">
          <cell r="A534" t="str">
            <v>4.1.4. Actividades de homenaje y reconocimiento a las víctimas concertadas con las Organizaciones de víctimas y con la ACDVPR incluidas en el marco del PAD víctimas</v>
          </cell>
          <cell r="B534">
            <v>3</v>
          </cell>
          <cell r="C534" t="str">
            <v>Seguridad, Convivencia, Justicia y, Construcción de Paz y Reconciliación</v>
          </cell>
          <cell r="D534" t="str">
            <v>OFB</v>
          </cell>
          <cell r="E534">
            <v>1</v>
          </cell>
          <cell r="F534"/>
          <cell r="G534"/>
          <cell r="H534"/>
          <cell r="I534">
            <v>1</v>
          </cell>
          <cell r="J534">
            <v>1</v>
          </cell>
          <cell r="K534">
            <v>1</v>
          </cell>
          <cell r="L534">
            <v>1</v>
          </cell>
          <cell r="M534"/>
        </row>
        <row r="535">
          <cell r="A535" t="str">
            <v>4.3.7. Laboratorios artísticos de arte y memoria para la convivencia y la paz que aporten a procesos de reparación simbólica, construcción de memoria y promuevan escenarios de convivencia y paz, con enfoque diferencial y poblacional</v>
          </cell>
          <cell r="B535">
            <v>4</v>
          </cell>
          <cell r="C535" t="str">
            <v>Seguridad, Convivencia, Justicia y, Construcción de Paz y Reconciliación</v>
          </cell>
          <cell r="D535" t="str">
            <v>IDARTES</v>
          </cell>
          <cell r="E535">
            <v>2</v>
          </cell>
          <cell r="F535"/>
          <cell r="G535"/>
          <cell r="H535"/>
          <cell r="I535">
            <v>2</v>
          </cell>
          <cell r="J535">
            <v>2</v>
          </cell>
          <cell r="K535">
            <v>1</v>
          </cell>
          <cell r="L535">
            <v>1</v>
          </cell>
          <cell r="M535"/>
        </row>
        <row r="536">
          <cell r="A536" t="str">
            <v>4.3.8. Formación y creación artística para apoyar Iniciativas de memoria artísticas y culturales con enfoque diferencial-poblacional y de género</v>
          </cell>
          <cell r="B536">
            <v>5</v>
          </cell>
          <cell r="C536" t="str">
            <v>Seguridad, Convivencia, Justicia y, Construcción de Paz y Reconciliación</v>
          </cell>
          <cell r="D536" t="str">
            <v>IDARTES</v>
          </cell>
          <cell r="E536">
            <v>1</v>
          </cell>
          <cell r="F536"/>
          <cell r="G536"/>
          <cell r="H536"/>
          <cell r="I536">
            <v>1</v>
          </cell>
          <cell r="J536">
            <v>1</v>
          </cell>
          <cell r="K536">
            <v>1</v>
          </cell>
          <cell r="L536">
            <v>1</v>
          </cell>
          <cell r="M536"/>
        </row>
        <row r="537">
          <cell r="A537" t="str">
            <v>MIGRANTES</v>
          </cell>
          <cell r="B537">
            <v>5</v>
          </cell>
          <cell r="C537"/>
          <cell r="D537"/>
          <cell r="E537">
            <v>5</v>
          </cell>
          <cell r="F537"/>
          <cell r="G537"/>
          <cell r="H537"/>
          <cell r="I537"/>
          <cell r="J537"/>
          <cell r="K537"/>
          <cell r="L537">
            <v>1</v>
          </cell>
          <cell r="M537"/>
        </row>
        <row r="538">
          <cell r="A538" t="str">
            <v>1.1.2. Protocolo para la estandarización y ampliación de la categoría que permita el registro e identificación en los sistemas de Información de las personas migrantes internacionales beneficiados por la oferta del sector Cultura, Recreación y Deporte.</v>
          </cell>
          <cell r="B538">
            <v>1</v>
          </cell>
          <cell r="C538" t="str">
            <v>Acogida, Inclusión y Desarrollo para las y los Nuevos Bogotanos (POBLACIÓN MIGRANTE INTERNACIONAL)</v>
          </cell>
          <cell r="D538" t="str">
            <v>SCRD</v>
          </cell>
          <cell r="E538">
            <v>1</v>
          </cell>
          <cell r="F538"/>
          <cell r="G538"/>
          <cell r="H538"/>
          <cell r="I538">
            <v>1</v>
          </cell>
          <cell r="J538">
            <v>1</v>
          </cell>
          <cell r="K538">
            <v>1</v>
          </cell>
          <cell r="L538">
            <v>1</v>
          </cell>
          <cell r="M538"/>
        </row>
        <row r="539">
          <cell r="A539" t="str">
            <v>1.1.3. Reporte periódico de personas migrantes internacionales que acceden a la oferta del sector Cultura, Recreación y Deporte.</v>
          </cell>
          <cell r="B539">
            <v>2</v>
          </cell>
          <cell r="C539" t="str">
            <v>Acogida, Inclusión y Desarrollo para las y los Nuevos Bogotanos (POBLACIÓN MIGRANTE INTERNACIONAL)</v>
          </cell>
          <cell r="D539" t="str">
            <v>SCRD</v>
          </cell>
          <cell r="E539">
            <v>1</v>
          </cell>
          <cell r="F539"/>
          <cell r="G539"/>
          <cell r="H539"/>
          <cell r="I539">
            <v>1</v>
          </cell>
          <cell r="J539">
            <v>1</v>
          </cell>
          <cell r="K539">
            <v>1</v>
          </cell>
          <cell r="L539">
            <v>1</v>
          </cell>
          <cell r="M539"/>
        </row>
        <row r="540">
          <cell r="A540" t="str">
            <v>2.1.4 . Atención a personas  migrantes internacionales en los programas recreo-deportivos</v>
          </cell>
          <cell r="B540">
            <v>3</v>
          </cell>
          <cell r="C540" t="str">
            <v>Acogida, Inclusión y Desarrollo para las y los Nuevos Bogotanos (POBLACIÓN MIGRANTE INTERNACIONAL)</v>
          </cell>
          <cell r="D540" t="str">
            <v>IDRD</v>
          </cell>
          <cell r="E540">
            <v>1000</v>
          </cell>
          <cell r="F540"/>
          <cell r="G540"/>
          <cell r="H540"/>
          <cell r="I540">
            <v>6991</v>
          </cell>
          <cell r="J540">
            <v>6991</v>
          </cell>
          <cell r="K540">
            <v>6.9909999999999997</v>
          </cell>
          <cell r="L540">
            <v>1</v>
          </cell>
          <cell r="M540"/>
        </row>
        <row r="541">
          <cell r="A541" t="str">
            <v>3. 1 4. Parques y/o escenarios administrados por el IDRD, facilitados a las organizaciones pertenecientes a la población migrante internacional a partir de las solicitudes recibidas.</v>
          </cell>
          <cell r="B541">
            <v>4</v>
          </cell>
          <cell r="C541" t="str">
            <v>Acogida, Inclusión y Desarrollo para las y los Nuevos Bogotanos (POBLACIÓN MIGRANTE INTERNACIONAL)</v>
          </cell>
          <cell r="D541" t="str">
            <v>IDRD</v>
          </cell>
          <cell r="E541">
            <v>1</v>
          </cell>
          <cell r="F541"/>
          <cell r="G541"/>
          <cell r="H541"/>
          <cell r="I541">
            <v>1</v>
          </cell>
          <cell r="J541">
            <v>1</v>
          </cell>
          <cell r="K541">
            <v>1</v>
          </cell>
          <cell r="L541">
            <v>1</v>
          </cell>
          <cell r="M541"/>
        </row>
        <row r="542">
          <cell r="A542" t="str">
            <v>3.1.5. Actividades de sensibilización con las organizaciones de la población migrante internacional a quienes se brinde el préstamo de parques y escenarios, enfocadas en promover su uso adecuado</v>
          </cell>
          <cell r="B542">
            <v>5</v>
          </cell>
          <cell r="C542" t="str">
            <v>Acogida, Inclusión y Desarrollo para las y los Nuevos Bogotanos (POBLACIÓN MIGRANTE INTERNACIONAL)</v>
          </cell>
          <cell r="D542" t="str">
            <v>IDRD</v>
          </cell>
          <cell r="E542">
            <v>2</v>
          </cell>
          <cell r="F542"/>
          <cell r="G542"/>
          <cell r="H542"/>
          <cell r="I542">
            <v>2</v>
          </cell>
          <cell r="J542">
            <v>2</v>
          </cell>
          <cell r="K542">
            <v>1</v>
          </cell>
          <cell r="L542">
            <v>1</v>
          </cell>
          <cell r="M542"/>
        </row>
        <row r="543">
          <cell r="A543" t="str">
            <v>SEGURIDAD ALIMENTARIA</v>
          </cell>
          <cell r="B543">
            <v>2</v>
          </cell>
          <cell r="C543"/>
          <cell r="D543"/>
          <cell r="E543">
            <v>0</v>
          </cell>
          <cell r="F543"/>
          <cell r="G543"/>
          <cell r="H543"/>
          <cell r="I543"/>
          <cell r="J543"/>
          <cell r="K543"/>
          <cell r="L543" t="str">
            <v>#DIV/0!</v>
          </cell>
          <cell r="M543"/>
        </row>
        <row r="544">
          <cell r="A544" t="str">
            <v>3.2.4. Sesiones de Actividad Física dirigidas que aporten en la disminución del sobrepeso y obesidad en la población del Distrito Capital.</v>
          </cell>
          <cell r="B544">
            <v>1</v>
          </cell>
          <cell r="C544" t="str">
            <v>Seguridad Alimentaria y Nutricional "CONSTRUYENDO CIUDADANIA ALIMENTARIA</v>
          </cell>
          <cell r="D544" t="str">
            <v>IDRD</v>
          </cell>
          <cell r="E544"/>
          <cell r="F544"/>
          <cell r="G544"/>
          <cell r="H544"/>
          <cell r="I544"/>
          <cell r="J544">
            <v>0</v>
          </cell>
          <cell r="K544"/>
          <cell r="L544"/>
          <cell r="M544" t="str">
            <v>Son corresponsables, lo reporta Salud</v>
          </cell>
        </row>
        <row r="545">
          <cell r="A545" t="str">
            <v>3.2.5. Programas deportivos y de actividad física, en los ámbitos comunitario y educativo.</v>
          </cell>
          <cell r="B545">
            <v>2</v>
          </cell>
          <cell r="C545" t="str">
            <v>Seguridad Alimentaria y Nutricional "CONSTRUYENDO CIUDADANIA ALIMENTARIA</v>
          </cell>
          <cell r="D545" t="str">
            <v>IDRD</v>
          </cell>
          <cell r="E545"/>
          <cell r="F545"/>
          <cell r="G545"/>
          <cell r="H545"/>
          <cell r="I545"/>
          <cell r="J545">
            <v>0</v>
          </cell>
          <cell r="K545"/>
          <cell r="L545"/>
          <cell r="M545" t="str">
            <v>Son corresponsables, lo reporta Salud</v>
          </cell>
        </row>
        <row r="546">
          <cell r="A546" t="str">
            <v>PAD VICTIMAS</v>
          </cell>
          <cell r="B546">
            <v>4</v>
          </cell>
          <cell r="C546"/>
          <cell r="D546"/>
          <cell r="E546">
            <v>4</v>
          </cell>
          <cell r="F546"/>
          <cell r="G546"/>
          <cell r="H546"/>
          <cell r="I546"/>
          <cell r="J546"/>
          <cell r="K546"/>
          <cell r="L546">
            <v>1</v>
          </cell>
          <cell r="M546"/>
        </row>
        <row r="547">
          <cell r="A547" t="str">
            <v>Realizar el 100% de los procesos participativos y acciones de fortalecimiento socio-cultural para la transformación de espacios identificados como entornos conflictivos en los territorios priorizados</v>
          </cell>
          <cell r="B547">
            <v>1</v>
          </cell>
          <cell r="C547" t="str">
            <v>Plan de Acción Distrital para Víctimas del Conflicto Armado</v>
          </cell>
          <cell r="D547" t="str">
            <v>SCRD</v>
          </cell>
          <cell r="E547">
            <v>1</v>
          </cell>
          <cell r="F547"/>
          <cell r="G547"/>
          <cell r="H547"/>
          <cell r="I547">
            <v>1</v>
          </cell>
          <cell r="J547">
            <v>1</v>
          </cell>
          <cell r="K547">
            <v>1</v>
          </cell>
          <cell r="L547">
            <v>1</v>
          </cell>
          <cell r="M547"/>
        </row>
        <row r="548">
          <cell r="A548" t="str">
            <v>Realizar 8 laboratorios de transformación cultural para la paz en territorios PDET y/o territorios priorizados por la estrategia de Transformaciones Rurales Integrales</v>
          </cell>
          <cell r="B548">
            <v>2</v>
          </cell>
          <cell r="C548" t="str">
            <v>Plan de Acción Distrital para Víctimas del Conflicto Armado</v>
          </cell>
          <cell r="D548" t="str">
            <v>SCRD</v>
          </cell>
          <cell r="E548">
            <v>8</v>
          </cell>
          <cell r="F548"/>
          <cell r="G548"/>
          <cell r="H548"/>
          <cell r="I548">
            <v>8</v>
          </cell>
          <cell r="J548">
            <v>8</v>
          </cell>
          <cell r="K548">
            <v>1</v>
          </cell>
          <cell r="L548">
            <v>1</v>
          </cell>
          <cell r="M548"/>
        </row>
        <row r="549">
          <cell r="A549" t="str">
            <v>Otorgar (3) tres estímulos anuales a agentes culturales, artísticos, patrimoniales víctimas del conflicto armado, para fortalecer la reconstrucción de su tejido social, así como promover la participación de las comunidades a favor de la construcción de la paz desde los territorios.</v>
          </cell>
          <cell r="B549">
            <v>3</v>
          </cell>
          <cell r="C549" t="str">
            <v>Plan de Acción Distrital para Víctimas del Conflicto Armado</v>
          </cell>
          <cell r="D549" t="str">
            <v>SCRD</v>
          </cell>
          <cell r="E549">
            <v>3</v>
          </cell>
          <cell r="F549"/>
          <cell r="G549"/>
          <cell r="H549"/>
          <cell r="I549">
            <v>3</v>
          </cell>
          <cell r="J549">
            <v>3</v>
          </cell>
          <cell r="K549">
            <v>1</v>
          </cell>
          <cell r="L549">
            <v>1</v>
          </cell>
          <cell r="M549"/>
        </row>
        <row r="550">
          <cell r="A550" t="str">
            <v>Implementar y fortalecer  el 100% de las acciones relacionadas con el componente cultural de los planes integrales de reparación colectiva PIRC, así como con las organizaciones de los sujetos de reparación colectiva y espacios de concertación priorizados</v>
          </cell>
          <cell r="B550">
            <v>4</v>
          </cell>
          <cell r="C550" t="str">
            <v>Plan de Acción Distrital para Víctimas del Conflicto Armado</v>
          </cell>
          <cell r="D550" t="str">
            <v>SCRD</v>
          </cell>
          <cell r="E550">
            <v>100</v>
          </cell>
          <cell r="F550"/>
          <cell r="G550"/>
          <cell r="H550"/>
          <cell r="I550">
            <v>0</v>
          </cell>
          <cell r="J550">
            <v>0</v>
          </cell>
          <cell r="K550">
            <v>0</v>
          </cell>
          <cell r="L550" t="str">
            <v/>
          </cell>
          <cell r="M550"/>
        </row>
        <row r="551">
          <cell r="A551"/>
          <cell r="B551"/>
          <cell r="C551"/>
          <cell r="D551"/>
          <cell r="E551"/>
          <cell r="F551"/>
          <cell r="G551"/>
          <cell r="H551"/>
          <cell r="I551"/>
          <cell r="J551"/>
          <cell r="K551"/>
          <cell r="L551"/>
          <cell r="M551"/>
        </row>
      </sheetData>
      <sheetData sheetId="1">
        <row r="33">
          <cell r="B33" t="str">
            <v>BIENESTAR ANIMAL</v>
          </cell>
        </row>
        <row r="34">
          <cell r="B34" t="str">
            <v>EDUCACION</v>
          </cell>
        </row>
        <row r="35">
          <cell r="B35" t="str">
            <v>COMPETITIVIDAD Y PRODUCTIVIDAD</v>
          </cell>
        </row>
        <row r="36">
          <cell r="B36" t="str">
            <v>SALUD MENTAL</v>
          </cell>
        </row>
        <row r="37">
          <cell r="B37" t="str">
            <v>ECONOMIA CIRCULAR</v>
          </cell>
        </row>
        <row r="38">
          <cell r="B38" t="str">
            <v xml:space="preserve"> RURALIDAD</v>
          </cell>
        </row>
        <row r="39">
          <cell r="B39" t="str">
            <v>TRATA</v>
          </cell>
        </row>
        <row r="40">
          <cell r="B40" t="str">
            <v>ACCION COMUNAL</v>
          </cell>
        </row>
        <row r="41">
          <cell r="B41" t="str">
            <v>COMUNICACION COMUNITARIA</v>
          </cell>
        </row>
        <row r="42">
          <cell r="B42" t="str">
            <v>PARTICIPACION INCIDENTE</v>
          </cell>
        </row>
        <row r="43">
          <cell r="B43" t="str">
            <v>SEGURIDAD</v>
          </cell>
        </row>
        <row r="44">
          <cell r="B44" t="str">
            <v>MIGRANTES</v>
          </cell>
        </row>
        <row r="46">
          <cell r="B46" t="str">
            <v>PAD VICTIMAS</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D1C99B-167E-4A53-9EAA-072BC40EC598}" name="Table_1" displayName="Table_1" ref="A5:G47">
  <tableColumns count="7">
    <tableColumn id="1" xr3:uid="{FC615C0E-9F5E-499A-AAB0-57959808FC2C}" name="Item"/>
    <tableColumn id="2" xr3:uid="{588C1D70-7263-44D8-8F9C-9C16AF8160B9}" name="Nombre de la Política Pública"/>
    <tableColumn id="3" xr3:uid="{FF5B271B-474A-4217-888C-F367A79A8EBB}" name="N° de Productos de la PP "/>
    <tableColumn id="4" xr3:uid="{A2F0746D-7099-44DD-9906-9C0F570E6218}" name="N° de Productos de la PP  con meta 2024"/>
    <tableColumn id="5" xr3:uid="{386F0CDA-765B-45BC-9889-87F820EF898F}" name=" % de Avance Promedio 2024"/>
    <tableColumn id="6" xr3:uid="{7620218D-CB2B-459B-8659-6DA10929D655}" name="Peso de la PP para el indicador"/>
    <tableColumn id="7" xr3:uid="{D9617433-A7CA-46C2-A103-86868179821F}" name=" % de Avance Ponderado 2024 según el peso de la PP"/>
  </tableColumns>
  <tableStyleInfo name="Consolidado PP PES- 2024-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8.bin"/><Relationship Id="rId1" Type="http://schemas.openxmlformats.org/officeDocument/2006/relationships/hyperlink" Target="https://docs.google.com/document/d/1sVxT9pm1alg6hF5Jg5imJ3PUEc3iDVVd/edit"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s://www.canalcapital.gov.co/institucional/4-planeacion-presupuesto-e-informes/42-ejecucion-presupuestal" TargetMode="External"/><Relationship Id="rId2" Type="http://schemas.openxmlformats.org/officeDocument/2006/relationships/hyperlink" Target="https://www.fuga.gov.co/transparencia-y-acceso-a-la-informacion-publica/planeacion-presupuesto-informes?field_fecha_de_emision_value=All&amp;term_node_tid_depth=248" TargetMode="External"/><Relationship Id="rId1" Type="http://schemas.openxmlformats.org/officeDocument/2006/relationships/hyperlink" Target="https://www.filarmonicabogota.gov.co/presupuesto/presupuestos-de-gastos-e-inversion-2024"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8636-7660-4785-BBBF-382430358E21}">
  <sheetPr>
    <tabColor rgb="FFFFFF00"/>
  </sheetPr>
  <dimension ref="K19"/>
  <sheetViews>
    <sheetView tabSelected="1" zoomScale="85" zoomScaleNormal="85" workbookViewId="0">
      <selection activeCell="L17" sqref="L17"/>
    </sheetView>
  </sheetViews>
  <sheetFormatPr baseColWidth="10" defaultRowHeight="14.4"/>
  <cols>
    <col min="1" max="2" width="11.5546875" style="143"/>
    <col min="3" max="3" width="29.109375" style="143" customWidth="1"/>
    <col min="4" max="13" width="11.5546875" style="143"/>
    <col min="14" max="14" width="11.5546875" style="143" customWidth="1"/>
    <col min="15" max="16384" width="11.5546875" style="143"/>
  </cols>
  <sheetData>
    <row r="19" spans="11:11">
      <c r="K19"/>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20FC-F328-4A10-B927-3A777570D740}">
  <sheetPr>
    <tabColor theme="3" tint="0.499984740745262"/>
  </sheetPr>
  <dimension ref="A1:V29"/>
  <sheetViews>
    <sheetView topLeftCell="A3" zoomScale="85" zoomScaleNormal="85" workbookViewId="0">
      <selection sqref="A1:E4"/>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5.5546875" style="2" customWidth="1"/>
    <col min="10" max="10" width="5.88671875" style="2" customWidth="1"/>
    <col min="11" max="11" width="16" style="2" customWidth="1"/>
    <col min="12" max="12" width="22" style="2" customWidth="1"/>
    <col min="13" max="19" width="7.5546875" style="2"/>
    <col min="20" max="20" width="15.88671875" style="2" bestFit="1" customWidth="1"/>
    <col min="21" max="21" width="15.44140625" style="2" bestFit="1" customWidth="1"/>
    <col min="22" max="22" width="13.6640625" style="2" bestFit="1" customWidth="1"/>
    <col min="2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75</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119</v>
      </c>
      <c r="L7" s="430"/>
    </row>
    <row r="8" spans="1:16" ht="35.4" customHeight="1">
      <c r="A8" s="425" t="s">
        <v>28</v>
      </c>
      <c r="B8" s="426"/>
      <c r="C8" s="427"/>
      <c r="D8" s="428" t="s">
        <v>29</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2024'!I8</f>
        <v>Porcentaje de cumplimiento de gestionar minimo el 10% adicional del presupuesto asignado al inicio de la vigencia presupuestal.</v>
      </c>
      <c r="F10" s="429"/>
      <c r="G10" s="429"/>
      <c r="H10" s="429"/>
      <c r="I10" s="429"/>
      <c r="J10" s="429"/>
      <c r="K10" s="429"/>
      <c r="L10" s="430"/>
    </row>
    <row r="11" spans="1:16" ht="43.5" customHeight="1">
      <c r="A11" s="425" t="s">
        <v>34</v>
      </c>
      <c r="B11" s="426"/>
      <c r="C11" s="426"/>
      <c r="D11" s="427"/>
      <c r="E11" s="428" t="s">
        <v>158</v>
      </c>
      <c r="F11" s="429"/>
      <c r="G11" s="429"/>
      <c r="H11" s="429"/>
      <c r="I11" s="429"/>
      <c r="J11" s="429"/>
      <c r="K11" s="429"/>
      <c r="L11" s="430"/>
    </row>
    <row r="12" spans="1:16" ht="43.5" customHeight="1">
      <c r="A12" s="425" t="s">
        <v>35</v>
      </c>
      <c r="B12" s="426"/>
      <c r="C12" s="427"/>
      <c r="D12" s="428" t="s">
        <v>535</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0.1</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3</v>
      </c>
      <c r="K16" s="448" t="s">
        <v>46</v>
      </c>
      <c r="L16" s="465">
        <f>L23</f>
        <v>5.4187393277386231E-5</v>
      </c>
    </row>
    <row r="17" spans="1:22" ht="15.9" customHeight="1">
      <c r="A17" s="440"/>
      <c r="B17" s="441"/>
      <c r="C17" s="442"/>
      <c r="D17" s="444"/>
      <c r="E17" s="445"/>
      <c r="F17" s="445"/>
      <c r="G17" s="445"/>
      <c r="H17" s="445"/>
      <c r="I17" s="13" t="s">
        <v>122</v>
      </c>
      <c r="J17" s="3">
        <v>7</v>
      </c>
      <c r="K17" s="448"/>
      <c r="L17" s="465"/>
    </row>
    <row r="18" spans="1:22" ht="18.600000000000001" customHeight="1">
      <c r="A18" s="420"/>
      <c r="B18" s="421"/>
      <c r="C18" s="433"/>
      <c r="D18" s="446"/>
      <c r="E18" s="447"/>
      <c r="F18" s="447"/>
      <c r="G18" s="447"/>
      <c r="H18" s="447"/>
      <c r="I18" s="12" t="s">
        <v>121</v>
      </c>
      <c r="J18" s="3">
        <v>10</v>
      </c>
      <c r="K18" s="466" t="s">
        <v>123</v>
      </c>
      <c r="L18" s="466"/>
    </row>
    <row r="19" spans="1:22" ht="12" customHeight="1">
      <c r="A19" s="4" t="s">
        <v>47</v>
      </c>
      <c r="B19" s="4" t="s">
        <v>48</v>
      </c>
      <c r="C19" s="425" t="s">
        <v>49</v>
      </c>
      <c r="D19" s="426"/>
      <c r="E19" s="426"/>
      <c r="F19" s="426"/>
      <c r="G19" s="427"/>
      <c r="H19" s="425" t="s">
        <v>50</v>
      </c>
      <c r="I19" s="433"/>
      <c r="J19" s="420" t="s">
        <v>26</v>
      </c>
      <c r="K19" s="433"/>
      <c r="L19" s="9" t="s">
        <v>51</v>
      </c>
    </row>
    <row r="20" spans="1:22" ht="47.25" customHeight="1">
      <c r="A20" s="6">
        <v>1</v>
      </c>
      <c r="B20" s="7" t="s">
        <v>87</v>
      </c>
      <c r="C20" s="428" t="s">
        <v>88</v>
      </c>
      <c r="D20" s="429"/>
      <c r="E20" s="429"/>
      <c r="F20" s="429"/>
      <c r="G20" s="430"/>
      <c r="H20" s="428" t="s">
        <v>129</v>
      </c>
      <c r="I20" s="430"/>
      <c r="J20" s="453" t="s">
        <v>54</v>
      </c>
      <c r="K20" s="464"/>
      <c r="L20" s="16">
        <f>'IND 7 SEGUIMIENTO'!D12</f>
        <v>59885009</v>
      </c>
    </row>
    <row r="21" spans="1:22" ht="60.75" customHeight="1">
      <c r="A21" s="6">
        <v>2</v>
      </c>
      <c r="B21" s="7" t="s">
        <v>89</v>
      </c>
      <c r="C21" s="428" t="s">
        <v>90</v>
      </c>
      <c r="D21" s="429"/>
      <c r="E21" s="429"/>
      <c r="F21" s="429"/>
      <c r="G21" s="430"/>
      <c r="H21" s="428" t="s">
        <v>128</v>
      </c>
      <c r="I21" s="430"/>
      <c r="J21" s="453" t="s">
        <v>54</v>
      </c>
      <c r="K21" s="464"/>
      <c r="L21" s="16">
        <f>'IND 7 SEGUIMIENTO'!C12</f>
        <v>1105146518000</v>
      </c>
      <c r="T21" s="18"/>
      <c r="U21" s="18"/>
      <c r="V21" s="18"/>
    </row>
    <row r="22" spans="1:22" ht="25.5" customHeight="1">
      <c r="A22" s="4" t="s">
        <v>47</v>
      </c>
      <c r="B22" s="425" t="s">
        <v>58</v>
      </c>
      <c r="C22" s="426"/>
      <c r="D22" s="426"/>
      <c r="E22" s="426"/>
      <c r="F22" s="426"/>
      <c r="G22" s="426"/>
      <c r="H22" s="426"/>
      <c r="I22" s="427"/>
      <c r="J22" s="425" t="s">
        <v>26</v>
      </c>
      <c r="K22" s="427"/>
      <c r="L22" s="4" t="s">
        <v>59</v>
      </c>
    </row>
    <row r="23" spans="1:22" ht="25.5" customHeight="1">
      <c r="A23" s="455">
        <v>1</v>
      </c>
      <c r="B23" s="418" t="s">
        <v>109</v>
      </c>
      <c r="C23" s="419"/>
      <c r="D23" s="419"/>
      <c r="E23" s="419"/>
      <c r="F23" s="419"/>
      <c r="G23" s="419"/>
      <c r="H23" s="419"/>
      <c r="I23" s="437"/>
      <c r="J23" s="409" t="s">
        <v>60</v>
      </c>
      <c r="K23" s="457"/>
      <c r="L23" s="452">
        <f>L20/L21</f>
        <v>5.4187393277386231E-5</v>
      </c>
    </row>
    <row r="24" spans="1:22" ht="27.9" customHeight="1">
      <c r="A24" s="456"/>
      <c r="B24" s="420"/>
      <c r="C24" s="421"/>
      <c r="D24" s="421"/>
      <c r="E24" s="421"/>
      <c r="F24" s="421"/>
      <c r="G24" s="421"/>
      <c r="H24" s="421"/>
      <c r="I24" s="433"/>
      <c r="J24" s="415"/>
      <c r="K24" s="458"/>
      <c r="L24" s="452"/>
    </row>
    <row r="25" spans="1:22" ht="15.75" customHeight="1">
      <c r="A25" s="422" t="s">
        <v>61</v>
      </c>
      <c r="B25" s="423"/>
      <c r="C25" s="423"/>
      <c r="D25" s="423"/>
      <c r="E25" s="423"/>
      <c r="F25" s="423"/>
      <c r="G25" s="423"/>
      <c r="H25" s="423"/>
      <c r="I25" s="423"/>
      <c r="J25" s="423"/>
      <c r="K25" s="423"/>
      <c r="L25" s="431"/>
    </row>
    <row r="26" spans="1:22" ht="26.25" customHeight="1">
      <c r="A26" s="425" t="s">
        <v>62</v>
      </c>
      <c r="B26" s="426"/>
      <c r="C26" s="427"/>
      <c r="D26" s="428" t="s">
        <v>63</v>
      </c>
      <c r="E26" s="429"/>
      <c r="F26" s="429"/>
      <c r="G26" s="429"/>
      <c r="H26" s="430"/>
      <c r="I26" s="425" t="s">
        <v>64</v>
      </c>
      <c r="J26" s="427"/>
      <c r="K26" s="428" t="s">
        <v>65</v>
      </c>
      <c r="L26" s="430"/>
    </row>
    <row r="27" spans="1:22" ht="44.25" customHeight="1">
      <c r="A27" s="425" t="s">
        <v>66</v>
      </c>
      <c r="B27" s="426"/>
      <c r="C27" s="427"/>
      <c r="D27" s="428" t="s">
        <v>114</v>
      </c>
      <c r="E27" s="429"/>
      <c r="F27" s="429"/>
      <c r="G27" s="429"/>
      <c r="H27" s="429"/>
      <c r="I27" s="429"/>
      <c r="J27" s="429"/>
      <c r="K27" s="429"/>
      <c r="L27" s="430"/>
    </row>
    <row r="28" spans="1:22" ht="190.5" customHeight="1">
      <c r="A28" s="425" t="s">
        <v>67</v>
      </c>
      <c r="B28" s="426"/>
      <c r="C28" s="427"/>
      <c r="D28" s="459" t="str">
        <f>_xlfn.CONCAT('PES 2024'!C7," 
",'PES 2024'!E7,"
META ",'PES 2024'!F8)</f>
        <v xml:space="preserve">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META 7. Gestionar por lo menos el 10% adicional del presupuesto asignado al inicio de la vigencia presupuestal. </v>
      </c>
      <c r="E28" s="460"/>
      <c r="F28" s="460"/>
      <c r="G28" s="460"/>
      <c r="H28" s="460"/>
      <c r="I28" s="460"/>
      <c r="J28" s="460"/>
      <c r="K28" s="460"/>
      <c r="L28" s="461"/>
    </row>
    <row r="29" spans="1:22" ht="17.399999999999999" customHeight="1">
      <c r="A29" s="425" t="s">
        <v>68</v>
      </c>
      <c r="B29" s="426"/>
      <c r="C29" s="427"/>
      <c r="D29" s="428" t="s">
        <v>86</v>
      </c>
      <c r="E29" s="429"/>
      <c r="F29" s="429"/>
      <c r="G29" s="429"/>
      <c r="H29" s="429"/>
      <c r="I29" s="429"/>
      <c r="J29" s="429"/>
      <c r="K29" s="429"/>
      <c r="L29" s="430"/>
    </row>
  </sheetData>
  <mergeCells count="65">
    <mergeCell ref="A29:C29"/>
    <mergeCell ref="D29:L29"/>
    <mergeCell ref="J23:K24"/>
    <mergeCell ref="A25:L25"/>
    <mergeCell ref="A26:C26"/>
    <mergeCell ref="D26:H26"/>
    <mergeCell ref="I26:J26"/>
    <mergeCell ref="K26:L26"/>
    <mergeCell ref="A27:C27"/>
    <mergeCell ref="D27:L27"/>
    <mergeCell ref="A23:A24"/>
    <mergeCell ref="B23:I24"/>
    <mergeCell ref="L23:L24"/>
    <mergeCell ref="A28:C28"/>
    <mergeCell ref="D28:L28"/>
    <mergeCell ref="C21:G21"/>
    <mergeCell ref="H21:I21"/>
    <mergeCell ref="J21:K21"/>
    <mergeCell ref="B22:I22"/>
    <mergeCell ref="J22:K22"/>
    <mergeCell ref="L16:L17"/>
    <mergeCell ref="K18:L18"/>
    <mergeCell ref="C20:G20"/>
    <mergeCell ref="H20:I20"/>
    <mergeCell ref="J20:K20"/>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6" priority="1" operator="containsText" text="Indicador en rango superior">
      <formula>NOT(ISERROR(SEARCH("Indicador en rango superior",K18)))</formula>
    </cfRule>
    <cfRule type="containsText" dxfId="5" priority="2" operator="containsText" text="Indicador en rango medio">
      <formula>NOT(ISERROR(SEARCH("Indicador en rango medio",K18)))</formula>
    </cfRule>
    <cfRule type="containsText" dxfId="4" priority="3" operator="containsText" text="Indicador en rango inferior">
      <formula>NOT(ISERROR(SEARCH("Indicador en rango inferior",K18)))</formula>
    </cfRule>
  </conditionalFormatting>
  <dataValidations count="5">
    <dataValidation type="list" allowBlank="1" showInputMessage="1" showErrorMessage="1" sqref="K14:L14" xr:uid="{DEEBD315-0650-4A70-A9B0-F635904AAF1E}">
      <formula1>ListaPERIODOS</formula1>
    </dataValidation>
    <dataValidation type="list" allowBlank="1" showInputMessage="1" showErrorMessage="1" sqref="K7:L7" xr:uid="{2824E3B5-5CBB-4A6A-A8DF-5BB4B81DD30E}">
      <formula1>IF($D$7="DESEMPEÑO",ListaDESEMPEÑO,IF($D$7="RESULTADO",ListaRESULTADO,""))</formula1>
    </dataValidation>
    <dataValidation type="list" allowBlank="1" showInputMessage="1" showErrorMessage="1" sqref="K12:L12" xr:uid="{1E00CB8B-A5A3-4A11-A645-06C883D30B2B}">
      <formula1>ListaMETODODERECOLECCIÓN</formula1>
    </dataValidation>
    <dataValidation type="list" allowBlank="1" showInputMessage="1" showErrorMessage="1" sqref="K8:L8" xr:uid="{D457E6D0-F4EA-450B-B41D-DC5831FEB2B1}">
      <formula1>ListaDEPENDENCIAS</formula1>
    </dataValidation>
    <dataValidation type="list" allowBlank="1" showInputMessage="1" showErrorMessage="1" sqref="J20:K21" xr:uid="{56CAB980-1BB5-4CC6-8C07-352254E274B3}">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57A9C-173F-40F1-881C-666671767C80}">
  <sheetPr>
    <tabColor theme="9"/>
  </sheetPr>
  <dimension ref="A1:D194"/>
  <sheetViews>
    <sheetView zoomScale="85" zoomScaleNormal="85" workbookViewId="0">
      <selection activeCell="G6" sqref="G6"/>
    </sheetView>
  </sheetViews>
  <sheetFormatPr baseColWidth="10" defaultRowHeight="14.4"/>
  <cols>
    <col min="2" max="2" width="39.6640625" customWidth="1"/>
    <col min="3" max="3" width="126.21875" style="155" customWidth="1"/>
    <col min="4" max="4" width="16.6640625" style="156" customWidth="1"/>
  </cols>
  <sheetData>
    <row r="1" spans="1:4" ht="34.799999999999997" customHeight="1">
      <c r="A1" s="25" t="s">
        <v>498</v>
      </c>
      <c r="B1" s="25" t="s">
        <v>539</v>
      </c>
      <c r="C1" s="25" t="s">
        <v>116</v>
      </c>
      <c r="D1" s="10" t="s">
        <v>540</v>
      </c>
    </row>
    <row r="2" spans="1:4" ht="28.8">
      <c r="A2" s="469" t="s">
        <v>500</v>
      </c>
      <c r="B2" s="396" t="s">
        <v>541</v>
      </c>
      <c r="C2" s="158" t="s">
        <v>542</v>
      </c>
      <c r="D2" s="151">
        <v>1.5123</v>
      </c>
    </row>
    <row r="3" spans="1:4" ht="28.8">
      <c r="A3" s="469"/>
      <c r="B3" s="396"/>
      <c r="C3" s="157" t="s">
        <v>543</v>
      </c>
      <c r="D3" s="151">
        <v>2</v>
      </c>
    </row>
    <row r="4" spans="1:4" ht="28.8">
      <c r="A4" s="469"/>
      <c r="B4" s="396"/>
      <c r="C4" s="157" t="s">
        <v>544</v>
      </c>
      <c r="D4" s="151">
        <v>1.5</v>
      </c>
    </row>
    <row r="5" spans="1:4" ht="43.2">
      <c r="A5" s="469"/>
      <c r="B5" s="396" t="s">
        <v>545</v>
      </c>
      <c r="C5" s="157" t="s">
        <v>546</v>
      </c>
      <c r="D5" s="151">
        <v>1.1667000000000001</v>
      </c>
    </row>
    <row r="6" spans="1:4" ht="28.8">
      <c r="A6" s="469"/>
      <c r="B6" s="396"/>
      <c r="C6" s="157" t="s">
        <v>547</v>
      </c>
      <c r="D6" s="151">
        <v>2</v>
      </c>
    </row>
    <row r="7" spans="1:4" ht="28.8">
      <c r="A7" s="469"/>
      <c r="B7" s="396"/>
      <c r="C7" s="157" t="s">
        <v>548</v>
      </c>
      <c r="D7" s="151">
        <v>1.2444</v>
      </c>
    </row>
    <row r="8" spans="1:4" ht="28.8">
      <c r="A8" s="469"/>
      <c r="B8" s="396"/>
      <c r="C8" s="157" t="s">
        <v>549</v>
      </c>
      <c r="D8" s="151">
        <v>1.4</v>
      </c>
    </row>
    <row r="9" spans="1:4" ht="43.2">
      <c r="A9" s="469"/>
      <c r="B9" s="396" t="s">
        <v>550</v>
      </c>
      <c r="C9" s="157" t="s">
        <v>551</v>
      </c>
      <c r="D9" s="151">
        <v>1</v>
      </c>
    </row>
    <row r="10" spans="1:4">
      <c r="A10" s="469"/>
      <c r="B10" s="396"/>
      <c r="C10" s="157" t="s">
        <v>552</v>
      </c>
      <c r="D10" s="151">
        <v>1.2</v>
      </c>
    </row>
    <row r="11" spans="1:4">
      <c r="A11" s="469"/>
      <c r="B11" s="396"/>
      <c r="C11" s="157" t="s">
        <v>553</v>
      </c>
      <c r="D11" s="151">
        <v>1.4167000000000001</v>
      </c>
    </row>
    <row r="12" spans="1:4" ht="28.8">
      <c r="A12" s="469"/>
      <c r="B12" s="396"/>
      <c r="C12" s="157" t="s">
        <v>554</v>
      </c>
      <c r="D12" s="151">
        <v>5</v>
      </c>
    </row>
    <row r="13" spans="1:4">
      <c r="A13" s="469"/>
      <c r="B13" s="396" t="s">
        <v>555</v>
      </c>
      <c r="C13" s="157" t="s">
        <v>556</v>
      </c>
      <c r="D13" s="151">
        <v>1</v>
      </c>
    </row>
    <row r="14" spans="1:4">
      <c r="A14" s="469"/>
      <c r="B14" s="396"/>
      <c r="C14" s="157" t="s">
        <v>557</v>
      </c>
      <c r="D14" s="152">
        <v>2</v>
      </c>
    </row>
    <row r="15" spans="1:4">
      <c r="A15" s="469"/>
      <c r="B15" s="396"/>
      <c r="C15" s="157" t="s">
        <v>558</v>
      </c>
      <c r="D15" s="152">
        <v>1.3718999999999999</v>
      </c>
    </row>
    <row r="16" spans="1:4" ht="28.8">
      <c r="A16" s="469"/>
      <c r="B16" s="396" t="s">
        <v>559</v>
      </c>
      <c r="C16" s="157" t="s">
        <v>560</v>
      </c>
      <c r="D16" s="153">
        <v>0.9304</v>
      </c>
    </row>
    <row r="17" spans="1:4">
      <c r="A17" s="469"/>
      <c r="B17" s="396"/>
      <c r="C17" s="157" t="s">
        <v>561</v>
      </c>
      <c r="D17" s="152">
        <v>1.5</v>
      </c>
    </row>
    <row r="18" spans="1:4">
      <c r="A18" s="469"/>
      <c r="B18" s="396"/>
      <c r="C18" s="157" t="s">
        <v>562</v>
      </c>
      <c r="D18" s="151">
        <v>1</v>
      </c>
    </row>
    <row r="19" spans="1:4" ht="28.8">
      <c r="A19" s="469"/>
      <c r="B19" s="396" t="s">
        <v>563</v>
      </c>
      <c r="C19" s="157" t="s">
        <v>564</v>
      </c>
      <c r="D19" s="151">
        <v>1.2222</v>
      </c>
    </row>
    <row r="20" spans="1:4" ht="28.8">
      <c r="A20" s="469"/>
      <c r="B20" s="396"/>
      <c r="C20" s="157" t="s">
        <v>565</v>
      </c>
      <c r="D20" s="151">
        <v>1</v>
      </c>
    </row>
    <row r="21" spans="1:4" ht="28.8">
      <c r="A21" s="469"/>
      <c r="B21" s="396" t="s">
        <v>566</v>
      </c>
      <c r="C21" s="157" t="s">
        <v>567</v>
      </c>
      <c r="D21" s="151">
        <v>1.6143000000000001</v>
      </c>
    </row>
    <row r="22" spans="1:4">
      <c r="A22" s="469"/>
      <c r="B22" s="396"/>
      <c r="C22" s="157" t="s">
        <v>568</v>
      </c>
      <c r="D22" s="151">
        <v>1.8</v>
      </c>
    </row>
    <row r="23" spans="1:4" ht="28.8">
      <c r="A23" s="469"/>
      <c r="B23" s="396"/>
      <c r="C23" s="157" t="s">
        <v>569</v>
      </c>
      <c r="D23" s="151">
        <v>1.6517999999999999</v>
      </c>
    </row>
    <row r="24" spans="1:4">
      <c r="A24" s="469"/>
      <c r="B24" s="396"/>
      <c r="C24" s="157" t="s">
        <v>570</v>
      </c>
      <c r="D24" s="154" t="s">
        <v>571</v>
      </c>
    </row>
    <row r="25" spans="1:4">
      <c r="A25" s="469"/>
      <c r="B25" s="396"/>
      <c r="C25" s="157" t="s">
        <v>572</v>
      </c>
      <c r="D25" s="151">
        <v>1.1499999999999999</v>
      </c>
    </row>
    <row r="26" spans="1:4">
      <c r="A26" s="469"/>
      <c r="B26" s="396"/>
      <c r="C26" s="157" t="s">
        <v>573</v>
      </c>
      <c r="D26" s="151">
        <v>1.25</v>
      </c>
    </row>
    <row r="27" spans="1:4">
      <c r="A27" s="469"/>
      <c r="B27" s="396" t="s">
        <v>574</v>
      </c>
      <c r="C27" s="157" t="s">
        <v>575</v>
      </c>
      <c r="D27" s="151">
        <v>1.7745</v>
      </c>
    </row>
    <row r="28" spans="1:4">
      <c r="A28" s="469"/>
      <c r="B28" s="396"/>
      <c r="C28" s="157" t="s">
        <v>576</v>
      </c>
      <c r="D28" s="151">
        <v>2</v>
      </c>
    </row>
    <row r="29" spans="1:4">
      <c r="A29" s="469"/>
      <c r="B29" s="396"/>
      <c r="C29" s="157" t="s">
        <v>577</v>
      </c>
      <c r="D29" s="151">
        <v>2</v>
      </c>
    </row>
    <row r="30" spans="1:4">
      <c r="A30" s="469"/>
      <c r="B30" s="396"/>
      <c r="C30" s="157" t="s">
        <v>578</v>
      </c>
      <c r="D30" s="151">
        <v>2</v>
      </c>
    </row>
    <row r="31" spans="1:4">
      <c r="A31" s="469"/>
      <c r="B31" s="396"/>
      <c r="C31" s="157" t="s">
        <v>579</v>
      </c>
      <c r="D31" s="151">
        <v>1.4</v>
      </c>
    </row>
    <row r="32" spans="1:4">
      <c r="A32" s="469"/>
      <c r="B32" s="396"/>
      <c r="C32" s="157" t="s">
        <v>580</v>
      </c>
      <c r="D32" s="151">
        <v>1.7123999999999999</v>
      </c>
    </row>
    <row r="33" spans="1:4" ht="43.2">
      <c r="A33" s="469"/>
      <c r="B33" s="396" t="s">
        <v>581</v>
      </c>
      <c r="C33" s="157" t="s">
        <v>582</v>
      </c>
      <c r="D33" s="151">
        <v>1.46</v>
      </c>
    </row>
    <row r="34" spans="1:4" ht="43.2">
      <c r="A34" s="469"/>
      <c r="B34" s="396"/>
      <c r="C34" s="157" t="s">
        <v>583</v>
      </c>
      <c r="D34" s="151">
        <v>1</v>
      </c>
    </row>
    <row r="35" spans="1:4" ht="28.8">
      <c r="A35" s="469"/>
      <c r="B35" s="396"/>
      <c r="C35" s="157" t="s">
        <v>584</v>
      </c>
      <c r="D35" s="151">
        <v>1.46</v>
      </c>
    </row>
    <row r="36" spans="1:4" ht="28.8">
      <c r="A36" s="469"/>
      <c r="B36" s="396"/>
      <c r="C36" s="157" t="s">
        <v>585</v>
      </c>
      <c r="D36" s="151">
        <v>1.4</v>
      </c>
    </row>
    <row r="37" spans="1:4" ht="57.6">
      <c r="A37" s="469"/>
      <c r="B37" s="396"/>
      <c r="C37" s="157" t="s">
        <v>586</v>
      </c>
      <c r="D37" s="151">
        <v>1.5333000000000001</v>
      </c>
    </row>
    <row r="38" spans="1:4" ht="28.8">
      <c r="A38" s="469"/>
      <c r="B38" s="396"/>
      <c r="C38" s="157" t="s">
        <v>587</v>
      </c>
      <c r="D38" s="151">
        <v>1.0625</v>
      </c>
    </row>
    <row r="39" spans="1:4">
      <c r="A39" s="469"/>
      <c r="B39" s="396" t="s">
        <v>588</v>
      </c>
      <c r="C39" s="157" t="s">
        <v>589</v>
      </c>
      <c r="D39" s="151">
        <v>1.5263</v>
      </c>
    </row>
    <row r="40" spans="1:4" ht="28.8">
      <c r="A40" s="469"/>
      <c r="B40" s="396"/>
      <c r="C40" s="157" t="s">
        <v>590</v>
      </c>
      <c r="D40" s="151">
        <v>1.2</v>
      </c>
    </row>
    <row r="41" spans="1:4">
      <c r="A41" s="469"/>
      <c r="B41" s="396"/>
      <c r="C41" s="157" t="s">
        <v>591</v>
      </c>
      <c r="D41" s="151">
        <v>1.18</v>
      </c>
    </row>
    <row r="42" spans="1:4">
      <c r="A42" s="469"/>
      <c r="B42" s="396"/>
      <c r="C42" s="157" t="s">
        <v>592</v>
      </c>
      <c r="D42" s="151">
        <v>1.24</v>
      </c>
    </row>
    <row r="43" spans="1:4">
      <c r="A43" s="469"/>
      <c r="B43" s="396"/>
      <c r="C43" s="157" t="s">
        <v>593</v>
      </c>
      <c r="D43" s="151">
        <v>1.45</v>
      </c>
    </row>
    <row r="44" spans="1:4" ht="28.8">
      <c r="A44" s="469"/>
      <c r="B44" s="396"/>
      <c r="C44" s="157" t="s">
        <v>594</v>
      </c>
      <c r="D44" s="151">
        <v>1.52</v>
      </c>
    </row>
    <row r="45" spans="1:4">
      <c r="A45" s="469"/>
      <c r="B45" s="396"/>
      <c r="C45" s="157" t="s">
        <v>595</v>
      </c>
      <c r="D45" s="151">
        <v>1.48</v>
      </c>
    </row>
    <row r="46" spans="1:4" ht="28.8">
      <c r="A46" s="469" t="s">
        <v>505</v>
      </c>
      <c r="B46" s="396" t="s">
        <v>597</v>
      </c>
      <c r="C46" s="158" t="s">
        <v>596</v>
      </c>
      <c r="D46" s="151">
        <v>1</v>
      </c>
    </row>
    <row r="47" spans="1:4" ht="43.2">
      <c r="A47" s="469"/>
      <c r="B47" s="396"/>
      <c r="C47" s="158" t="s">
        <v>600</v>
      </c>
      <c r="D47" s="151">
        <v>1</v>
      </c>
    </row>
    <row r="48" spans="1:4">
      <c r="A48" s="469"/>
      <c r="B48" s="396"/>
      <c r="C48" s="158" t="s">
        <v>598</v>
      </c>
      <c r="D48" s="151">
        <v>1</v>
      </c>
    </row>
    <row r="49" spans="1:4">
      <c r="A49" s="469"/>
      <c r="B49" s="396"/>
      <c r="C49" s="158" t="s">
        <v>599</v>
      </c>
      <c r="D49" s="151">
        <v>1</v>
      </c>
    </row>
    <row r="50" spans="1:4">
      <c r="A50" s="469"/>
      <c r="B50" s="467" t="s">
        <v>601</v>
      </c>
      <c r="C50" s="158" t="s">
        <v>604</v>
      </c>
      <c r="D50" s="151">
        <v>1</v>
      </c>
    </row>
    <row r="51" spans="1:4" ht="28.8">
      <c r="A51" s="469"/>
      <c r="B51" s="467"/>
      <c r="C51" s="158" t="s">
        <v>603</v>
      </c>
      <c r="D51" s="151">
        <v>1</v>
      </c>
    </row>
    <row r="52" spans="1:4" ht="43.2">
      <c r="A52" s="469"/>
      <c r="B52" s="467"/>
      <c r="C52" s="158" t="s">
        <v>602</v>
      </c>
      <c r="D52" s="151">
        <v>1</v>
      </c>
    </row>
    <row r="53" spans="1:4">
      <c r="A53" s="469"/>
      <c r="B53" s="396" t="s">
        <v>605</v>
      </c>
      <c r="C53" s="158" t="s">
        <v>606</v>
      </c>
      <c r="D53" s="151">
        <v>1</v>
      </c>
    </row>
    <row r="54" spans="1:4" ht="28.8">
      <c r="A54" s="469"/>
      <c r="B54" s="396"/>
      <c r="C54" s="158" t="s">
        <v>607</v>
      </c>
      <c r="D54" s="151">
        <v>1</v>
      </c>
    </row>
    <row r="55" spans="1:4">
      <c r="A55" s="469"/>
      <c r="B55" s="396"/>
      <c r="C55" s="158" t="s">
        <v>608</v>
      </c>
      <c r="D55" s="151">
        <v>1</v>
      </c>
    </row>
    <row r="56" spans="1:4" ht="28.8">
      <c r="A56" s="469"/>
      <c r="B56" s="396"/>
      <c r="C56" s="158" t="s">
        <v>609</v>
      </c>
      <c r="D56" s="154" t="s">
        <v>571</v>
      </c>
    </row>
    <row r="57" spans="1:4" ht="43.2">
      <c r="A57" s="469"/>
      <c r="B57" s="22" t="s">
        <v>610</v>
      </c>
      <c r="C57" s="158" t="s">
        <v>611</v>
      </c>
      <c r="D57" s="153">
        <v>0.99250000000000005</v>
      </c>
    </row>
    <row r="58" spans="1:4">
      <c r="A58" s="469"/>
      <c r="B58" s="396" t="s">
        <v>619</v>
      </c>
      <c r="C58" s="158" t="s">
        <v>618</v>
      </c>
      <c r="D58" s="151">
        <v>1</v>
      </c>
    </row>
    <row r="59" spans="1:4">
      <c r="A59" s="469"/>
      <c r="B59" s="396"/>
      <c r="C59" s="158" t="s">
        <v>617</v>
      </c>
      <c r="D59" s="151">
        <v>1</v>
      </c>
    </row>
    <row r="60" spans="1:4">
      <c r="A60" s="469"/>
      <c r="B60" s="396" t="s">
        <v>612</v>
      </c>
      <c r="C60" s="158" t="s">
        <v>613</v>
      </c>
      <c r="D60" s="153">
        <v>0.75</v>
      </c>
    </row>
    <row r="61" spans="1:4">
      <c r="A61" s="469"/>
      <c r="B61" s="396"/>
      <c r="C61" s="158" t="s">
        <v>614</v>
      </c>
      <c r="D61" s="151">
        <v>1</v>
      </c>
    </row>
    <row r="62" spans="1:4">
      <c r="A62" s="469"/>
      <c r="B62" s="396"/>
      <c r="C62" s="158" t="s">
        <v>615</v>
      </c>
      <c r="D62" s="151">
        <v>1</v>
      </c>
    </row>
    <row r="63" spans="1:4">
      <c r="A63" s="469"/>
      <c r="B63" s="396"/>
      <c r="C63" s="158" t="s">
        <v>616</v>
      </c>
      <c r="D63" s="151">
        <v>1.0769</v>
      </c>
    </row>
    <row r="64" spans="1:4">
      <c r="A64" s="469" t="s">
        <v>501</v>
      </c>
      <c r="B64" s="396" t="s">
        <v>620</v>
      </c>
      <c r="C64" s="158" t="s">
        <v>621</v>
      </c>
      <c r="D64" s="151">
        <v>1.017517730496454</v>
      </c>
    </row>
    <row r="65" spans="1:4">
      <c r="A65" s="469"/>
      <c r="B65" s="396"/>
      <c r="C65" s="158" t="s">
        <v>622</v>
      </c>
      <c r="D65" s="151">
        <v>1</v>
      </c>
    </row>
    <row r="66" spans="1:4">
      <c r="A66" s="469"/>
      <c r="B66" s="396"/>
      <c r="C66" s="158" t="s">
        <v>623</v>
      </c>
      <c r="D66" s="151">
        <v>1</v>
      </c>
    </row>
    <row r="67" spans="1:4">
      <c r="A67" s="469"/>
      <c r="B67" s="396"/>
      <c r="C67" s="158" t="s">
        <v>624</v>
      </c>
      <c r="D67" s="151">
        <v>1</v>
      </c>
    </row>
    <row r="68" spans="1:4">
      <c r="A68" s="469"/>
      <c r="B68" s="396"/>
      <c r="C68" s="158" t="s">
        <v>625</v>
      </c>
      <c r="D68" s="151">
        <v>1.3520000000000001</v>
      </c>
    </row>
    <row r="69" spans="1:4">
      <c r="A69" s="469"/>
      <c r="B69" s="396"/>
      <c r="C69" s="158" t="s">
        <v>626</v>
      </c>
      <c r="D69" s="151">
        <v>1</v>
      </c>
    </row>
    <row r="70" spans="1:4">
      <c r="A70" s="469"/>
      <c r="B70" s="396"/>
      <c r="C70" s="158" t="s">
        <v>627</v>
      </c>
      <c r="D70" s="151">
        <v>1</v>
      </c>
    </row>
    <row r="71" spans="1:4">
      <c r="A71" s="469"/>
      <c r="B71" s="396"/>
      <c r="C71" s="158" t="s">
        <v>628</v>
      </c>
      <c r="D71" s="151">
        <v>1</v>
      </c>
    </row>
    <row r="72" spans="1:4">
      <c r="A72" s="469"/>
      <c r="B72" s="396"/>
      <c r="C72" s="158" t="s">
        <v>629</v>
      </c>
      <c r="D72" s="151">
        <v>1</v>
      </c>
    </row>
    <row r="73" spans="1:4">
      <c r="A73" s="469"/>
      <c r="B73" s="468" t="s">
        <v>658</v>
      </c>
      <c r="C73" s="158" t="s">
        <v>630</v>
      </c>
      <c r="D73" s="151">
        <v>1.044</v>
      </c>
    </row>
    <row r="74" spans="1:4">
      <c r="A74" s="469"/>
      <c r="B74" s="468"/>
      <c r="C74" s="158" t="s">
        <v>631</v>
      </c>
      <c r="D74" s="151">
        <v>1</v>
      </c>
    </row>
    <row r="75" spans="1:4">
      <c r="A75" s="469"/>
      <c r="B75" s="468"/>
      <c r="C75" s="158" t="s">
        <v>632</v>
      </c>
      <c r="D75" s="151">
        <v>1</v>
      </c>
    </row>
    <row r="76" spans="1:4">
      <c r="A76" s="469"/>
      <c r="B76" s="468"/>
      <c r="C76" s="158" t="s">
        <v>633</v>
      </c>
      <c r="D76" s="151">
        <v>1.0141</v>
      </c>
    </row>
    <row r="77" spans="1:4">
      <c r="A77" s="469"/>
      <c r="B77" s="468"/>
      <c r="C77" s="158" t="s">
        <v>634</v>
      </c>
      <c r="D77" s="151">
        <v>1.1019900497512438</v>
      </c>
    </row>
    <row r="78" spans="1:4">
      <c r="A78" s="469"/>
      <c r="B78" s="468"/>
      <c r="C78" s="158" t="s">
        <v>635</v>
      </c>
      <c r="D78" s="151">
        <v>1</v>
      </c>
    </row>
    <row r="79" spans="1:4">
      <c r="A79" s="469"/>
      <c r="B79" s="468"/>
      <c r="C79" s="158" t="s">
        <v>636</v>
      </c>
      <c r="D79" s="151">
        <v>1</v>
      </c>
    </row>
    <row r="80" spans="1:4">
      <c r="A80" s="469"/>
      <c r="B80" s="468"/>
      <c r="C80" s="158" t="s">
        <v>637</v>
      </c>
      <c r="D80" s="151">
        <v>1</v>
      </c>
    </row>
    <row r="81" spans="1:4">
      <c r="A81" s="469"/>
      <c r="B81" s="468"/>
      <c r="C81" s="158" t="s">
        <v>638</v>
      </c>
      <c r="D81" s="151">
        <v>1</v>
      </c>
    </row>
    <row r="82" spans="1:4">
      <c r="A82" s="469"/>
      <c r="B82" s="468"/>
      <c r="C82" s="158" t="s">
        <v>639</v>
      </c>
      <c r="D82" s="151">
        <v>1</v>
      </c>
    </row>
    <row r="83" spans="1:4">
      <c r="A83" s="469"/>
      <c r="B83" s="468"/>
      <c r="C83" s="158" t="s">
        <v>640</v>
      </c>
      <c r="D83" s="151">
        <v>1</v>
      </c>
    </row>
    <row r="84" spans="1:4">
      <c r="A84" s="469"/>
      <c r="B84" s="396" t="s">
        <v>659</v>
      </c>
      <c r="C84" s="158" t="s">
        <v>641</v>
      </c>
      <c r="D84" s="151">
        <v>1.0013184584178498</v>
      </c>
    </row>
    <row r="85" spans="1:4">
      <c r="A85" s="469"/>
      <c r="B85" s="396"/>
      <c r="C85" s="158" t="s">
        <v>642</v>
      </c>
      <c r="D85" s="151">
        <v>1</v>
      </c>
    </row>
    <row r="86" spans="1:4">
      <c r="A86" s="469"/>
      <c r="B86" s="396"/>
      <c r="C86" s="158" t="s">
        <v>643</v>
      </c>
      <c r="D86" s="151">
        <v>1</v>
      </c>
    </row>
    <row r="87" spans="1:4">
      <c r="A87" s="469"/>
      <c r="B87" s="396"/>
      <c r="C87" s="158" t="s">
        <v>644</v>
      </c>
      <c r="D87" s="151">
        <v>1</v>
      </c>
    </row>
    <row r="88" spans="1:4">
      <c r="A88" s="469"/>
      <c r="B88" s="396"/>
      <c r="C88" s="158" t="s">
        <v>645</v>
      </c>
      <c r="D88" s="151">
        <v>1.1076190476190477</v>
      </c>
    </row>
    <row r="89" spans="1:4">
      <c r="A89" s="469"/>
      <c r="B89" s="396"/>
      <c r="C89" s="158" t="s">
        <v>646</v>
      </c>
      <c r="D89" s="151">
        <v>1</v>
      </c>
    </row>
    <row r="90" spans="1:4">
      <c r="A90" s="469"/>
      <c r="B90" s="396" t="s">
        <v>660</v>
      </c>
      <c r="C90" s="158" t="s">
        <v>647</v>
      </c>
      <c r="D90" s="151">
        <v>1</v>
      </c>
    </row>
    <row r="91" spans="1:4" ht="28.8">
      <c r="A91" s="469"/>
      <c r="B91" s="396"/>
      <c r="C91" s="158" t="s">
        <v>648</v>
      </c>
      <c r="D91" s="151">
        <v>1</v>
      </c>
    </row>
    <row r="92" spans="1:4">
      <c r="A92" s="469"/>
      <c r="B92" s="396"/>
      <c r="C92" s="158" t="s">
        <v>649</v>
      </c>
      <c r="D92" s="151">
        <v>1</v>
      </c>
    </row>
    <row r="93" spans="1:4">
      <c r="A93" s="469"/>
      <c r="B93" s="396" t="s">
        <v>661</v>
      </c>
      <c r="C93" s="158" t="s">
        <v>650</v>
      </c>
      <c r="D93" s="151">
        <v>1</v>
      </c>
    </row>
    <row r="94" spans="1:4">
      <c r="A94" s="469"/>
      <c r="B94" s="396"/>
      <c r="C94" s="158" t="s">
        <v>651</v>
      </c>
      <c r="D94" s="151">
        <v>1</v>
      </c>
    </row>
    <row r="95" spans="1:4">
      <c r="A95" s="469"/>
      <c r="B95" s="396" t="s">
        <v>662</v>
      </c>
      <c r="C95" s="158" t="s">
        <v>652</v>
      </c>
      <c r="D95" s="151">
        <v>1</v>
      </c>
    </row>
    <row r="96" spans="1:4">
      <c r="A96" s="469"/>
      <c r="B96" s="396"/>
      <c r="C96" s="158" t="s">
        <v>653</v>
      </c>
      <c r="D96" s="151">
        <v>1</v>
      </c>
    </row>
    <row r="97" spans="1:4">
      <c r="A97" s="469"/>
      <c r="B97" s="396"/>
      <c r="C97" s="158" t="s">
        <v>654</v>
      </c>
      <c r="D97" s="151">
        <v>1</v>
      </c>
    </row>
    <row r="98" spans="1:4" ht="57.6">
      <c r="A98" s="469"/>
      <c r="B98" s="22" t="s">
        <v>663</v>
      </c>
      <c r="C98" s="158" t="s">
        <v>655</v>
      </c>
      <c r="D98" s="151">
        <v>1</v>
      </c>
    </row>
    <row r="99" spans="1:4">
      <c r="A99" s="469"/>
      <c r="B99" s="396" t="s">
        <v>664</v>
      </c>
      <c r="C99" s="158" t="s">
        <v>656</v>
      </c>
      <c r="D99" s="151">
        <v>1</v>
      </c>
    </row>
    <row r="100" spans="1:4">
      <c r="A100" s="469"/>
      <c r="B100" s="396"/>
      <c r="C100" s="158" t="s">
        <v>782</v>
      </c>
      <c r="D100" s="154" t="s">
        <v>571</v>
      </c>
    </row>
    <row r="101" spans="1:4">
      <c r="A101" s="469"/>
      <c r="B101" s="396"/>
      <c r="C101" s="158" t="s">
        <v>691</v>
      </c>
      <c r="D101" s="154" t="s">
        <v>571</v>
      </c>
    </row>
    <row r="102" spans="1:4" ht="28.8">
      <c r="A102" s="469"/>
      <c r="B102" s="396"/>
      <c r="C102" s="158" t="s">
        <v>657</v>
      </c>
      <c r="D102" s="153">
        <v>0.46</v>
      </c>
    </row>
    <row r="103" spans="1:4" ht="57.6">
      <c r="A103" s="469" t="s">
        <v>504</v>
      </c>
      <c r="B103" s="22" t="s">
        <v>665</v>
      </c>
      <c r="C103" s="158" t="s">
        <v>666</v>
      </c>
      <c r="D103" s="151">
        <v>1.3635999999999999</v>
      </c>
    </row>
    <row r="104" spans="1:4" ht="28.8">
      <c r="A104" s="469"/>
      <c r="B104" s="396" t="s">
        <v>667</v>
      </c>
      <c r="C104" s="158" t="s">
        <v>668</v>
      </c>
      <c r="D104" s="151">
        <v>1.4662999999999999</v>
      </c>
    </row>
    <row r="105" spans="1:4">
      <c r="A105" s="469"/>
      <c r="B105" s="396"/>
      <c r="C105" s="158" t="s">
        <v>669</v>
      </c>
      <c r="D105" s="151">
        <v>1</v>
      </c>
    </row>
    <row r="106" spans="1:4">
      <c r="A106" s="469"/>
      <c r="B106" s="396"/>
      <c r="C106" s="158" t="s">
        <v>670</v>
      </c>
      <c r="D106" s="151">
        <v>1.1429</v>
      </c>
    </row>
    <row r="107" spans="1:4">
      <c r="A107" s="469"/>
      <c r="B107" s="396" t="s">
        <v>671</v>
      </c>
      <c r="C107" s="158" t="s">
        <v>672</v>
      </c>
      <c r="D107" s="151">
        <v>1.8766</v>
      </c>
    </row>
    <row r="108" spans="1:4" ht="28.8">
      <c r="A108" s="469"/>
      <c r="B108" s="396"/>
      <c r="C108" s="158" t="s">
        <v>673</v>
      </c>
      <c r="D108" s="151">
        <v>1.0731999999999999</v>
      </c>
    </row>
    <row r="109" spans="1:4" ht="28.8">
      <c r="A109" s="469"/>
      <c r="B109" s="396"/>
      <c r="C109" s="158" t="s">
        <v>674</v>
      </c>
      <c r="D109" s="151">
        <v>1.3846000000000001</v>
      </c>
    </row>
    <row r="110" spans="1:4">
      <c r="A110" s="469"/>
      <c r="B110" s="396" t="s">
        <v>675</v>
      </c>
      <c r="C110" s="158" t="s">
        <v>676</v>
      </c>
      <c r="D110" s="151">
        <v>1.4</v>
      </c>
    </row>
    <row r="111" spans="1:4">
      <c r="A111" s="469"/>
      <c r="B111" s="396"/>
      <c r="C111" s="158" t="s">
        <v>677</v>
      </c>
      <c r="D111" s="151">
        <v>1.4</v>
      </c>
    </row>
    <row r="112" spans="1:4">
      <c r="A112" s="469"/>
      <c r="B112" s="396" t="s">
        <v>678</v>
      </c>
      <c r="C112" s="158" t="s">
        <v>679</v>
      </c>
      <c r="D112" s="151">
        <v>1.1499999999999999</v>
      </c>
    </row>
    <row r="113" spans="1:4">
      <c r="A113" s="469"/>
      <c r="B113" s="396"/>
      <c r="C113" s="158" t="s">
        <v>680</v>
      </c>
      <c r="D113" s="151">
        <v>1.1000000000000001</v>
      </c>
    </row>
    <row r="114" spans="1:4" ht="28.8">
      <c r="A114" s="469"/>
      <c r="B114" s="396" t="s">
        <v>681</v>
      </c>
      <c r="C114" s="158" t="s">
        <v>682</v>
      </c>
      <c r="D114" s="151">
        <v>1.2</v>
      </c>
    </row>
    <row r="115" spans="1:4">
      <c r="A115" s="469"/>
      <c r="B115" s="396"/>
      <c r="C115" s="158" t="s">
        <v>683</v>
      </c>
      <c r="D115" s="151">
        <v>1.05</v>
      </c>
    </row>
    <row r="116" spans="1:4" ht="72">
      <c r="A116" s="469"/>
      <c r="B116" s="22" t="s">
        <v>684</v>
      </c>
      <c r="C116" s="158" t="s">
        <v>685</v>
      </c>
      <c r="D116" s="151">
        <v>1.6039000000000001</v>
      </c>
    </row>
    <row r="117" spans="1:4" ht="43.2">
      <c r="A117" s="469"/>
      <c r="B117" s="22" t="s">
        <v>686</v>
      </c>
      <c r="C117" s="158" t="s">
        <v>687</v>
      </c>
      <c r="D117" s="151">
        <v>1.125</v>
      </c>
    </row>
    <row r="118" spans="1:4">
      <c r="A118" s="469"/>
      <c r="B118" s="396" t="s">
        <v>688</v>
      </c>
      <c r="C118" s="158" t="s">
        <v>689</v>
      </c>
      <c r="D118" s="151">
        <v>2</v>
      </c>
    </row>
    <row r="119" spans="1:4">
      <c r="A119" s="469"/>
      <c r="B119" s="396"/>
      <c r="C119" s="158" t="s">
        <v>690</v>
      </c>
      <c r="D119" s="151">
        <v>2</v>
      </c>
    </row>
    <row r="120" spans="1:4" ht="28.8">
      <c r="A120" s="469" t="s">
        <v>503</v>
      </c>
      <c r="B120" s="22" t="s">
        <v>692</v>
      </c>
      <c r="C120" s="158" t="s">
        <v>693</v>
      </c>
      <c r="D120" s="151">
        <v>1.01</v>
      </c>
    </row>
    <row r="121" spans="1:4">
      <c r="A121" s="469"/>
      <c r="B121" s="396" t="s">
        <v>694</v>
      </c>
      <c r="C121" s="158" t="s">
        <v>696</v>
      </c>
      <c r="D121" s="151">
        <v>1.1094999999999999</v>
      </c>
    </row>
    <row r="122" spans="1:4">
      <c r="A122" s="469"/>
      <c r="B122" s="396"/>
      <c r="C122" s="158" t="s">
        <v>695</v>
      </c>
      <c r="D122" s="151">
        <v>1.0053000000000001</v>
      </c>
    </row>
    <row r="123" spans="1:4">
      <c r="A123" s="469"/>
      <c r="B123" s="396" t="s">
        <v>757</v>
      </c>
      <c r="C123" s="158" t="s">
        <v>761</v>
      </c>
      <c r="D123" s="151">
        <v>1.0013000000000001</v>
      </c>
    </row>
    <row r="124" spans="1:4" ht="28.8">
      <c r="A124" s="469"/>
      <c r="B124" s="396"/>
      <c r="C124" s="158" t="s">
        <v>762</v>
      </c>
      <c r="D124" s="151">
        <v>1.0286</v>
      </c>
    </row>
    <row r="125" spans="1:4">
      <c r="A125" s="469"/>
      <c r="B125" s="396"/>
      <c r="C125" s="158" t="s">
        <v>763</v>
      </c>
      <c r="D125" s="151">
        <v>1</v>
      </c>
    </row>
    <row r="126" spans="1:4">
      <c r="A126" s="469"/>
      <c r="B126" s="396"/>
      <c r="C126" s="158" t="s">
        <v>764</v>
      </c>
      <c r="D126" s="151">
        <v>1</v>
      </c>
    </row>
    <row r="127" spans="1:4">
      <c r="A127" s="469"/>
      <c r="B127" s="396"/>
      <c r="C127" s="158" t="s">
        <v>765</v>
      </c>
      <c r="D127" s="151">
        <v>1.0049999999999999</v>
      </c>
    </row>
    <row r="128" spans="1:4">
      <c r="A128" s="469"/>
      <c r="B128" s="396" t="s">
        <v>758</v>
      </c>
      <c r="C128" s="158" t="s">
        <v>766</v>
      </c>
      <c r="D128" s="151">
        <v>1.41</v>
      </c>
    </row>
    <row r="129" spans="1:4">
      <c r="A129" s="469"/>
      <c r="B129" s="396"/>
      <c r="C129" s="158" t="s">
        <v>767</v>
      </c>
      <c r="D129" s="151">
        <v>1</v>
      </c>
    </row>
    <row r="130" spans="1:4">
      <c r="A130" s="469"/>
      <c r="B130" s="396"/>
      <c r="C130" s="158" t="s">
        <v>768</v>
      </c>
      <c r="D130" s="151">
        <v>1</v>
      </c>
    </row>
    <row r="131" spans="1:4">
      <c r="A131" s="469"/>
      <c r="B131" s="396" t="s">
        <v>759</v>
      </c>
      <c r="C131" s="158" t="s">
        <v>769</v>
      </c>
      <c r="D131" s="151">
        <v>1</v>
      </c>
    </row>
    <row r="132" spans="1:4">
      <c r="A132" s="469"/>
      <c r="B132" s="396"/>
      <c r="C132" s="158" t="s">
        <v>770</v>
      </c>
      <c r="D132" s="151">
        <v>1</v>
      </c>
    </row>
    <row r="133" spans="1:4">
      <c r="A133" s="469" t="s">
        <v>502</v>
      </c>
      <c r="B133" s="396" t="s">
        <v>697</v>
      </c>
      <c r="C133" s="158" t="s">
        <v>698</v>
      </c>
      <c r="D133" s="151">
        <v>1</v>
      </c>
    </row>
    <row r="134" spans="1:4">
      <c r="A134" s="469"/>
      <c r="B134" s="396"/>
      <c r="C134" s="158" t="s">
        <v>699</v>
      </c>
      <c r="D134" s="151">
        <v>1</v>
      </c>
    </row>
    <row r="135" spans="1:4">
      <c r="A135" s="469"/>
      <c r="B135" s="396"/>
      <c r="C135" s="158" t="s">
        <v>700</v>
      </c>
      <c r="D135" s="151">
        <v>1</v>
      </c>
    </row>
    <row r="136" spans="1:4" ht="28.8">
      <c r="A136" s="469"/>
      <c r="B136" s="396"/>
      <c r="C136" s="158" t="s">
        <v>701</v>
      </c>
      <c r="D136" s="151">
        <v>1</v>
      </c>
    </row>
    <row r="137" spans="1:4" ht="28.8">
      <c r="A137" s="469"/>
      <c r="B137" s="396"/>
      <c r="C137" s="158" t="s">
        <v>702</v>
      </c>
      <c r="D137" s="151">
        <v>1</v>
      </c>
    </row>
    <row r="138" spans="1:4">
      <c r="A138" s="469"/>
      <c r="B138" s="396"/>
      <c r="C138" s="158" t="s">
        <v>703</v>
      </c>
      <c r="D138" s="151">
        <v>1</v>
      </c>
    </row>
    <row r="139" spans="1:4">
      <c r="A139" s="469"/>
      <c r="B139" s="396" t="s">
        <v>704</v>
      </c>
      <c r="C139" s="158" t="s">
        <v>708</v>
      </c>
      <c r="D139" s="151">
        <v>1</v>
      </c>
    </row>
    <row r="140" spans="1:4">
      <c r="A140" s="469"/>
      <c r="B140" s="396"/>
      <c r="C140" s="158" t="s">
        <v>709</v>
      </c>
      <c r="D140" s="151">
        <v>1</v>
      </c>
    </row>
    <row r="141" spans="1:4">
      <c r="A141" s="469"/>
      <c r="B141" s="396"/>
      <c r="C141" s="158" t="s">
        <v>705</v>
      </c>
      <c r="D141" s="151">
        <v>1</v>
      </c>
    </row>
    <row r="142" spans="1:4">
      <c r="A142" s="469"/>
      <c r="B142" s="396"/>
      <c r="C142" s="158" t="s">
        <v>706</v>
      </c>
      <c r="D142" s="151">
        <v>1</v>
      </c>
    </row>
    <row r="143" spans="1:4">
      <c r="A143" s="469"/>
      <c r="B143" s="396"/>
      <c r="C143" s="158" t="s">
        <v>707</v>
      </c>
      <c r="D143" s="151">
        <v>1</v>
      </c>
    </row>
    <row r="144" spans="1:4">
      <c r="A144" s="469"/>
      <c r="B144" s="396" t="s">
        <v>710</v>
      </c>
      <c r="C144" s="158" t="s">
        <v>711</v>
      </c>
      <c r="D144" s="153">
        <v>0.94</v>
      </c>
    </row>
    <row r="145" spans="1:4">
      <c r="A145" s="469"/>
      <c r="B145" s="396"/>
      <c r="C145" s="158" t="s">
        <v>712</v>
      </c>
      <c r="D145" s="151">
        <v>1</v>
      </c>
    </row>
    <row r="146" spans="1:4">
      <c r="A146" s="469"/>
      <c r="B146" s="396"/>
      <c r="C146" s="158" t="s">
        <v>713</v>
      </c>
      <c r="D146" s="153">
        <v>0.86</v>
      </c>
    </row>
    <row r="147" spans="1:4" ht="28.8">
      <c r="A147" s="469"/>
      <c r="B147" s="396" t="s">
        <v>714</v>
      </c>
      <c r="C147" s="158" t="s">
        <v>715</v>
      </c>
      <c r="D147" s="151">
        <v>1</v>
      </c>
    </row>
    <row r="148" spans="1:4" ht="28.8">
      <c r="A148" s="469"/>
      <c r="B148" s="396"/>
      <c r="C148" s="158" t="s">
        <v>716</v>
      </c>
      <c r="D148" s="151">
        <v>1</v>
      </c>
    </row>
    <row r="149" spans="1:4" ht="28.8">
      <c r="A149" s="469"/>
      <c r="B149" s="396"/>
      <c r="C149" s="158" t="s">
        <v>717</v>
      </c>
      <c r="D149" s="151">
        <v>1</v>
      </c>
    </row>
    <row r="150" spans="1:4" ht="28.8">
      <c r="A150" s="469"/>
      <c r="B150" s="396"/>
      <c r="C150" s="158" t="s">
        <v>718</v>
      </c>
      <c r="D150" s="151">
        <v>1</v>
      </c>
    </row>
    <row r="151" spans="1:4" ht="28.8">
      <c r="A151" s="469"/>
      <c r="B151" s="396"/>
      <c r="C151" s="158" t="s">
        <v>719</v>
      </c>
      <c r="D151" s="154" t="s">
        <v>571</v>
      </c>
    </row>
    <row r="152" spans="1:4" ht="28.8">
      <c r="A152" s="469"/>
      <c r="B152" s="396"/>
      <c r="C152" s="158" t="s">
        <v>720</v>
      </c>
      <c r="D152" s="151">
        <v>1</v>
      </c>
    </row>
    <row r="153" spans="1:4">
      <c r="A153" s="469"/>
      <c r="B153" s="396" t="s">
        <v>721</v>
      </c>
      <c r="C153" s="158" t="s">
        <v>722</v>
      </c>
      <c r="D153" s="151">
        <v>1</v>
      </c>
    </row>
    <row r="154" spans="1:4" ht="28.8">
      <c r="A154" s="469"/>
      <c r="B154" s="396"/>
      <c r="C154" s="158" t="s">
        <v>723</v>
      </c>
      <c r="D154" s="151">
        <v>1</v>
      </c>
    </row>
    <row r="155" spans="1:4" ht="28.8">
      <c r="A155" s="469"/>
      <c r="B155" s="396"/>
      <c r="C155" s="158" t="s">
        <v>731</v>
      </c>
      <c r="D155" s="151">
        <v>1</v>
      </c>
    </row>
    <row r="156" spans="1:4" ht="28.8">
      <c r="A156" s="469"/>
      <c r="B156" s="396" t="s">
        <v>724</v>
      </c>
      <c r="C156" s="158" t="s">
        <v>732</v>
      </c>
      <c r="D156" s="151">
        <v>1</v>
      </c>
    </row>
    <row r="157" spans="1:4">
      <c r="A157" s="469"/>
      <c r="B157" s="396"/>
      <c r="C157" s="158" t="s">
        <v>733</v>
      </c>
      <c r="D157" s="151">
        <v>1.0065</v>
      </c>
    </row>
    <row r="158" spans="1:4" ht="28.8">
      <c r="A158" s="469"/>
      <c r="B158" s="396"/>
      <c r="C158" s="158" t="s">
        <v>734</v>
      </c>
      <c r="D158" s="151">
        <v>1</v>
      </c>
    </row>
    <row r="159" spans="1:4" ht="28.8">
      <c r="A159" s="469"/>
      <c r="B159" s="396"/>
      <c r="C159" s="158" t="s">
        <v>735</v>
      </c>
      <c r="D159" s="151">
        <v>1.0008999999999999</v>
      </c>
    </row>
    <row r="160" spans="1:4" ht="28.8">
      <c r="A160" s="469"/>
      <c r="B160" s="396" t="s">
        <v>725</v>
      </c>
      <c r="C160" s="158" t="s">
        <v>736</v>
      </c>
      <c r="D160" s="151">
        <v>1.0168999999999999</v>
      </c>
    </row>
    <row r="161" spans="1:4">
      <c r="A161" s="469"/>
      <c r="B161" s="396"/>
      <c r="C161" s="158" t="s">
        <v>737</v>
      </c>
      <c r="D161" s="151">
        <v>1.0085</v>
      </c>
    </row>
    <row r="162" spans="1:4" ht="28.8">
      <c r="A162" s="469"/>
      <c r="B162" s="396"/>
      <c r="C162" s="158" t="s">
        <v>738</v>
      </c>
      <c r="D162" s="153">
        <v>0.9798</v>
      </c>
    </row>
    <row r="163" spans="1:4">
      <c r="A163" s="469"/>
      <c r="B163" s="396"/>
      <c r="C163" s="158" t="s">
        <v>739</v>
      </c>
      <c r="D163" s="151">
        <v>1</v>
      </c>
    </row>
    <row r="164" spans="1:4" ht="28.8">
      <c r="A164" s="469"/>
      <c r="B164" s="396"/>
      <c r="C164" s="158" t="s">
        <v>740</v>
      </c>
      <c r="D164" s="151">
        <v>1</v>
      </c>
    </row>
    <row r="165" spans="1:4">
      <c r="A165" s="469"/>
      <c r="B165" s="396"/>
      <c r="C165" s="158" t="s">
        <v>726</v>
      </c>
      <c r="D165" s="151">
        <v>1</v>
      </c>
    </row>
    <row r="166" spans="1:4">
      <c r="A166" s="469"/>
      <c r="B166" s="396"/>
      <c r="C166" s="158" t="s">
        <v>741</v>
      </c>
      <c r="D166" s="151">
        <v>1</v>
      </c>
    </row>
    <row r="167" spans="1:4">
      <c r="A167" s="469"/>
      <c r="B167" s="396" t="s">
        <v>727</v>
      </c>
      <c r="C167" s="158" t="s">
        <v>742</v>
      </c>
      <c r="D167" s="151">
        <v>1</v>
      </c>
    </row>
    <row r="168" spans="1:4" ht="28.8">
      <c r="A168" s="469"/>
      <c r="B168" s="396"/>
      <c r="C168" s="158" t="s">
        <v>743</v>
      </c>
      <c r="D168" s="151">
        <v>1</v>
      </c>
    </row>
    <row r="169" spans="1:4" ht="28.8">
      <c r="A169" s="469"/>
      <c r="B169" s="396"/>
      <c r="C169" s="158" t="s">
        <v>744</v>
      </c>
      <c r="D169" s="151">
        <v>1</v>
      </c>
    </row>
    <row r="170" spans="1:4">
      <c r="A170" s="469"/>
      <c r="B170" s="396"/>
      <c r="C170" s="158" t="s">
        <v>745</v>
      </c>
      <c r="D170" s="151">
        <v>1</v>
      </c>
    </row>
    <row r="171" spans="1:4" ht="28.8">
      <c r="A171" s="469"/>
      <c r="B171" s="396" t="s">
        <v>728</v>
      </c>
      <c r="C171" s="158" t="s">
        <v>746</v>
      </c>
      <c r="D171" s="151">
        <v>1</v>
      </c>
    </row>
    <row r="172" spans="1:4" ht="28.8">
      <c r="A172" s="469"/>
      <c r="B172" s="396"/>
      <c r="C172" s="158" t="s">
        <v>747</v>
      </c>
      <c r="D172" s="151">
        <v>1</v>
      </c>
    </row>
    <row r="173" spans="1:4" ht="28.8">
      <c r="A173" s="469"/>
      <c r="B173" s="396"/>
      <c r="C173" s="158" t="s">
        <v>748</v>
      </c>
      <c r="D173" s="151">
        <v>1</v>
      </c>
    </row>
    <row r="174" spans="1:4" ht="28.8">
      <c r="A174" s="469"/>
      <c r="B174" s="396"/>
      <c r="C174" s="158" t="s">
        <v>749</v>
      </c>
      <c r="D174" s="151">
        <v>1</v>
      </c>
    </row>
    <row r="175" spans="1:4">
      <c r="A175" s="469"/>
      <c r="B175" s="396" t="s">
        <v>729</v>
      </c>
      <c r="C175" s="158" t="s">
        <v>750</v>
      </c>
      <c r="D175" s="151">
        <v>1</v>
      </c>
    </row>
    <row r="176" spans="1:4">
      <c r="A176" s="469"/>
      <c r="B176" s="396"/>
      <c r="C176" s="158" t="s">
        <v>751</v>
      </c>
      <c r="D176" s="153">
        <v>0.97</v>
      </c>
    </row>
    <row r="177" spans="1:4">
      <c r="A177" s="469"/>
      <c r="B177" s="396" t="s">
        <v>730</v>
      </c>
      <c r="C177" s="158" t="s">
        <v>752</v>
      </c>
      <c r="D177" s="151">
        <v>1</v>
      </c>
    </row>
    <row r="178" spans="1:4">
      <c r="A178" s="469"/>
      <c r="B178" s="396"/>
      <c r="C178" s="158" t="s">
        <v>753</v>
      </c>
      <c r="D178" s="153">
        <v>0.98140000000000005</v>
      </c>
    </row>
    <row r="179" spans="1:4">
      <c r="A179" s="469"/>
      <c r="B179" s="396"/>
      <c r="C179" s="158" t="s">
        <v>754</v>
      </c>
      <c r="D179" s="151">
        <v>1</v>
      </c>
    </row>
    <row r="180" spans="1:4">
      <c r="A180" s="469"/>
      <c r="B180" s="396"/>
      <c r="C180" s="158" t="s">
        <v>755</v>
      </c>
      <c r="D180" s="151">
        <v>1</v>
      </c>
    </row>
    <row r="181" spans="1:4">
      <c r="A181" s="469"/>
      <c r="B181" s="396"/>
      <c r="C181" s="158" t="s">
        <v>756</v>
      </c>
      <c r="D181" s="151">
        <v>1</v>
      </c>
    </row>
    <row r="182" spans="1:4">
      <c r="A182" s="469" t="s">
        <v>506</v>
      </c>
      <c r="B182" s="396" t="s">
        <v>760</v>
      </c>
      <c r="C182" s="158" t="s">
        <v>771</v>
      </c>
      <c r="D182" s="151">
        <v>1</v>
      </c>
    </row>
    <row r="183" spans="1:4">
      <c r="A183" s="469"/>
      <c r="B183" s="396"/>
      <c r="C183" s="158" t="s">
        <v>772</v>
      </c>
      <c r="D183" s="151">
        <v>1</v>
      </c>
    </row>
    <row r="184" spans="1:4">
      <c r="A184" s="469"/>
      <c r="B184" s="396"/>
      <c r="C184" s="158" t="s">
        <v>773</v>
      </c>
      <c r="D184" s="151">
        <v>1</v>
      </c>
    </row>
    <row r="185" spans="1:4" ht="28.8">
      <c r="A185" s="469"/>
      <c r="B185" s="396"/>
      <c r="C185" s="158" t="s">
        <v>774</v>
      </c>
      <c r="D185" s="151">
        <v>1</v>
      </c>
    </row>
    <row r="186" spans="1:4">
      <c r="A186" s="469"/>
      <c r="B186" s="396"/>
      <c r="C186" s="158" t="s">
        <v>775</v>
      </c>
      <c r="D186" s="151">
        <v>1</v>
      </c>
    </row>
    <row r="187" spans="1:4">
      <c r="A187" s="469"/>
      <c r="B187" s="396"/>
      <c r="C187" s="158" t="s">
        <v>776</v>
      </c>
      <c r="D187" s="151">
        <v>1</v>
      </c>
    </row>
    <row r="188" spans="1:4">
      <c r="A188" s="469"/>
      <c r="B188" s="396"/>
      <c r="C188" s="158" t="s">
        <v>777</v>
      </c>
      <c r="D188" s="154" t="s">
        <v>571</v>
      </c>
    </row>
    <row r="191" spans="1:4" ht="19.2" customHeight="1">
      <c r="C191" s="160" t="s">
        <v>779</v>
      </c>
      <c r="D191" s="159">
        <f>COUNTA(D2:D188)</f>
        <v>187</v>
      </c>
    </row>
    <row r="192" spans="1:4" ht="19.2" customHeight="1">
      <c r="C192" s="160" t="s">
        <v>778</v>
      </c>
      <c r="D192" s="159">
        <f>COUNTIF(D2:D188,"N/A")</f>
        <v>6</v>
      </c>
    </row>
    <row r="193" spans="3:4" ht="19.2" customHeight="1">
      <c r="C193" s="160" t="s">
        <v>780</v>
      </c>
      <c r="D193" s="159">
        <f>D191-D192</f>
        <v>181</v>
      </c>
    </row>
    <row r="194" spans="3:4" ht="19.2" customHeight="1">
      <c r="C194" s="160" t="s">
        <v>781</v>
      </c>
      <c r="D194" s="159">
        <f>COUNTIF(D2:D188,"&gt;=100%")</f>
        <v>172</v>
      </c>
    </row>
  </sheetData>
  <mergeCells count="51">
    <mergeCell ref="A182:A188"/>
    <mergeCell ref="A2:A45"/>
    <mergeCell ref="A46:A63"/>
    <mergeCell ref="A64:A102"/>
    <mergeCell ref="A103:A119"/>
    <mergeCell ref="A120:A132"/>
    <mergeCell ref="A133:A181"/>
    <mergeCell ref="B177:B181"/>
    <mergeCell ref="B123:B127"/>
    <mergeCell ref="B128:B130"/>
    <mergeCell ref="B131:B132"/>
    <mergeCell ref="B144:B146"/>
    <mergeCell ref="B147:B152"/>
    <mergeCell ref="B153:B155"/>
    <mergeCell ref="B156:B159"/>
    <mergeCell ref="B160:B166"/>
    <mergeCell ref="B167:B170"/>
    <mergeCell ref="B139:B143"/>
    <mergeCell ref="B182:B188"/>
    <mergeCell ref="B84:B89"/>
    <mergeCell ref="B90:B92"/>
    <mergeCell ref="B93:B94"/>
    <mergeCell ref="B95:B97"/>
    <mergeCell ref="B112:B113"/>
    <mergeCell ref="B114:B115"/>
    <mergeCell ref="B118:B119"/>
    <mergeCell ref="B99:B102"/>
    <mergeCell ref="B104:B106"/>
    <mergeCell ref="B107:B109"/>
    <mergeCell ref="B110:B111"/>
    <mergeCell ref="B121:B122"/>
    <mergeCell ref="B133:B138"/>
    <mergeCell ref="B171:B174"/>
    <mergeCell ref="B175:B176"/>
    <mergeCell ref="B53:B56"/>
    <mergeCell ref="B60:B63"/>
    <mergeCell ref="B58:B59"/>
    <mergeCell ref="B64:B72"/>
    <mergeCell ref="B73:B83"/>
    <mergeCell ref="B50:B52"/>
    <mergeCell ref="B2:B4"/>
    <mergeCell ref="B5:B8"/>
    <mergeCell ref="B9:B12"/>
    <mergeCell ref="B13:B15"/>
    <mergeCell ref="B16:B18"/>
    <mergeCell ref="B19:B20"/>
    <mergeCell ref="B21:B26"/>
    <mergeCell ref="B27:B32"/>
    <mergeCell ref="B33:B38"/>
    <mergeCell ref="B39:B45"/>
    <mergeCell ref="B46:B4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E99B-E030-4ECA-A253-1676D824EFDB}">
  <sheetPr>
    <tabColor theme="9"/>
  </sheetPr>
  <dimension ref="A1:AF1094"/>
  <sheetViews>
    <sheetView workbookViewId="0">
      <pane xSplit="3" ySplit="3" topLeftCell="D4" activePane="bottomRight" state="frozen"/>
      <selection pane="topRight" activeCell="D1" sqref="D1"/>
      <selection pane="bottomLeft" activeCell="A4" sqref="A4"/>
      <selection pane="bottomRight"/>
    </sheetView>
  </sheetViews>
  <sheetFormatPr baseColWidth="10" defaultColWidth="14.44140625" defaultRowHeight="15" customHeight="1"/>
  <cols>
    <col min="1" max="1" width="51.109375" customWidth="1"/>
    <col min="2" max="2" width="9.6640625" customWidth="1"/>
    <col min="3" max="3" width="24.6640625" customWidth="1"/>
    <col min="4" max="4" width="16.44140625" customWidth="1"/>
    <col min="5" max="10" width="10.6640625" customWidth="1"/>
    <col min="11" max="11" width="15.33203125" customWidth="1"/>
    <col min="12" max="12" width="16.44140625" customWidth="1"/>
    <col min="13" max="13" width="35.6640625" customWidth="1"/>
    <col min="14" max="32" width="10.6640625" customWidth="1"/>
  </cols>
  <sheetData>
    <row r="1" spans="1:32" ht="28.5" customHeight="1" thickBot="1">
      <c r="A1" s="272"/>
      <c r="B1" s="273"/>
      <c r="C1" s="274"/>
      <c r="D1" s="274"/>
      <c r="E1" s="470" t="s">
        <v>973</v>
      </c>
      <c r="F1" s="472" t="s">
        <v>974</v>
      </c>
      <c r="G1" s="473"/>
      <c r="H1" s="473"/>
      <c r="I1" s="473"/>
      <c r="J1" s="474"/>
      <c r="K1" s="475" t="s">
        <v>975</v>
      </c>
      <c r="L1" s="476"/>
      <c r="M1" s="477"/>
      <c r="N1" s="275"/>
      <c r="O1" s="275"/>
      <c r="P1" s="275"/>
      <c r="Q1" s="275"/>
      <c r="R1" s="275"/>
      <c r="S1" s="275"/>
      <c r="T1" s="275"/>
      <c r="U1" s="275"/>
      <c r="V1" s="275"/>
      <c r="W1" s="275"/>
      <c r="X1" s="275"/>
      <c r="Y1" s="275"/>
      <c r="Z1" s="275"/>
      <c r="AA1" s="275"/>
      <c r="AB1" s="275"/>
      <c r="AC1" s="275"/>
      <c r="AD1" s="275"/>
      <c r="AE1" s="275"/>
      <c r="AF1" s="275"/>
    </row>
    <row r="2" spans="1:32" ht="24" customHeight="1" thickBot="1">
      <c r="A2" s="276"/>
      <c r="B2" s="277"/>
      <c r="C2" s="278"/>
      <c r="D2" s="278"/>
      <c r="E2" s="471"/>
      <c r="F2" s="478">
        <v>2024</v>
      </c>
      <c r="G2" s="476"/>
      <c r="H2" s="476"/>
      <c r="I2" s="476"/>
      <c r="J2" s="477"/>
      <c r="K2" s="475">
        <v>2024</v>
      </c>
      <c r="L2" s="476"/>
      <c r="M2" s="477"/>
      <c r="N2" s="275"/>
      <c r="O2" s="275"/>
      <c r="P2" s="275"/>
      <c r="Q2" s="275"/>
      <c r="R2" s="275"/>
      <c r="S2" s="275"/>
      <c r="T2" s="275"/>
      <c r="U2" s="275"/>
      <c r="V2" s="275"/>
      <c r="W2" s="275"/>
      <c r="X2" s="275"/>
      <c r="Y2" s="275"/>
      <c r="Z2" s="275"/>
      <c r="AA2" s="275"/>
      <c r="AB2" s="275"/>
      <c r="AC2" s="275"/>
      <c r="AD2" s="275"/>
      <c r="AE2" s="275"/>
      <c r="AF2" s="275"/>
    </row>
    <row r="3" spans="1:32" ht="24.75" customHeight="1" thickBot="1">
      <c r="A3" s="279" t="s">
        <v>976</v>
      </c>
      <c r="B3" s="280" t="s">
        <v>977</v>
      </c>
      <c r="C3" s="281" t="s">
        <v>978</v>
      </c>
      <c r="D3" s="282" t="s">
        <v>979</v>
      </c>
      <c r="E3" s="283" t="s">
        <v>980</v>
      </c>
      <c r="F3" s="284" t="s">
        <v>981</v>
      </c>
      <c r="G3" s="285" t="s">
        <v>982</v>
      </c>
      <c r="H3" s="286" t="s">
        <v>983</v>
      </c>
      <c r="I3" s="286" t="s">
        <v>984</v>
      </c>
      <c r="J3" s="287" t="s">
        <v>985</v>
      </c>
      <c r="K3" s="288" t="s">
        <v>986</v>
      </c>
      <c r="L3" s="289" t="s">
        <v>987</v>
      </c>
      <c r="M3" s="290" t="s">
        <v>988</v>
      </c>
      <c r="N3" s="275"/>
      <c r="O3" s="275"/>
      <c r="P3" s="275"/>
      <c r="Q3" s="275"/>
      <c r="R3" s="275"/>
      <c r="S3" s="275"/>
      <c r="T3" s="275"/>
      <c r="U3" s="275"/>
      <c r="V3" s="275"/>
      <c r="W3" s="275"/>
      <c r="X3" s="275"/>
      <c r="Y3" s="275"/>
      <c r="Z3" s="275"/>
      <c r="AA3" s="275"/>
      <c r="AB3" s="275"/>
      <c r="AC3" s="275"/>
      <c r="AD3" s="275"/>
      <c r="AE3" s="275"/>
      <c r="AF3" s="275"/>
    </row>
    <row r="4" spans="1:32" ht="24.75" customHeight="1">
      <c r="A4" s="291" t="s">
        <v>989</v>
      </c>
      <c r="B4" s="292">
        <f>COUNT(B5:B20)</f>
        <v>16</v>
      </c>
      <c r="C4" s="293"/>
      <c r="D4" s="294"/>
      <c r="E4" s="292">
        <f>COUNT(E5:E20)</f>
        <v>13</v>
      </c>
      <c r="F4" s="295"/>
      <c r="G4" s="295"/>
      <c r="H4" s="295"/>
      <c r="I4" s="295"/>
      <c r="J4" s="296"/>
      <c r="K4" s="297"/>
      <c r="L4" s="298">
        <f>AVERAGE(L5:L20)</f>
        <v>0.98224741501535029</v>
      </c>
      <c r="M4" s="299"/>
      <c r="N4" s="275"/>
      <c r="O4" s="275"/>
      <c r="P4" s="275"/>
      <c r="Q4" s="275"/>
      <c r="R4" s="275"/>
      <c r="S4" s="275"/>
      <c r="T4" s="275"/>
      <c r="U4" s="275"/>
      <c r="V4" s="275"/>
      <c r="W4" s="275"/>
      <c r="X4" s="275"/>
      <c r="Y4" s="275"/>
      <c r="Z4" s="275"/>
      <c r="AA4" s="275"/>
      <c r="AB4" s="275"/>
      <c r="AC4" s="275"/>
      <c r="AD4" s="275"/>
      <c r="AE4" s="275"/>
      <c r="AF4" s="275"/>
    </row>
    <row r="5" spans="1:32" ht="24.75" customHeight="1">
      <c r="A5" s="300" t="s">
        <v>990</v>
      </c>
      <c r="B5" s="301">
        <v>1</v>
      </c>
      <c r="C5" s="302" t="s">
        <v>991</v>
      </c>
      <c r="D5" s="303" t="s">
        <v>502</v>
      </c>
      <c r="E5" s="304">
        <v>11</v>
      </c>
      <c r="F5" s="301"/>
      <c r="G5" s="301">
        <v>6</v>
      </c>
      <c r="H5" s="301"/>
      <c r="I5" s="301">
        <v>5</v>
      </c>
      <c r="J5" s="305">
        <f t="shared" ref="J5:J6" si="0">SUM(F5:I5)</f>
        <v>11</v>
      </c>
      <c r="K5" s="306">
        <f t="shared" ref="K5:K6" si="1">J5/E5</f>
        <v>1</v>
      </c>
      <c r="L5" s="307">
        <f t="shared" ref="L5:L6" si="2">IF(((J5/E5)*100)&gt;=100,100%,(IF(J5=0,"",(J5/E5))))</f>
        <v>1</v>
      </c>
      <c r="M5" s="275"/>
      <c r="N5" s="275"/>
      <c r="O5" s="275"/>
      <c r="P5" s="275"/>
      <c r="Q5" s="275"/>
      <c r="R5" s="275"/>
      <c r="S5" s="275"/>
      <c r="T5" s="275"/>
      <c r="U5" s="275"/>
      <c r="V5" s="275"/>
      <c r="W5" s="275"/>
      <c r="X5" s="275"/>
      <c r="Y5" s="275"/>
      <c r="Z5" s="275"/>
      <c r="AA5" s="275"/>
      <c r="AB5" s="275"/>
      <c r="AC5" s="275"/>
      <c r="AD5" s="275"/>
      <c r="AE5" s="275"/>
      <c r="AF5" s="275"/>
    </row>
    <row r="6" spans="1:32" ht="24.75" customHeight="1">
      <c r="A6" s="308" t="s">
        <v>992</v>
      </c>
      <c r="B6" s="301">
        <v>2</v>
      </c>
      <c r="C6" s="302" t="s">
        <v>991</v>
      </c>
      <c r="D6" s="304" t="s">
        <v>500</v>
      </c>
      <c r="E6" s="304">
        <v>1</v>
      </c>
      <c r="F6" s="301"/>
      <c r="G6" s="301"/>
      <c r="H6" s="301"/>
      <c r="I6" s="301">
        <v>1</v>
      </c>
      <c r="J6" s="305">
        <f t="shared" si="0"/>
        <v>1</v>
      </c>
      <c r="K6" s="306">
        <f t="shared" si="1"/>
        <v>1</v>
      </c>
      <c r="L6" s="307">
        <f t="shared" si="2"/>
        <v>1</v>
      </c>
      <c r="M6" s="275"/>
      <c r="N6" s="275"/>
      <c r="O6" s="275"/>
      <c r="P6" s="275"/>
      <c r="Q6" s="275"/>
      <c r="R6" s="275"/>
      <c r="S6" s="275"/>
      <c r="T6" s="275"/>
      <c r="U6" s="275"/>
      <c r="V6" s="275"/>
      <c r="W6" s="275"/>
      <c r="X6" s="275"/>
      <c r="Y6" s="275"/>
      <c r="Z6" s="275"/>
      <c r="AA6" s="275"/>
      <c r="AB6" s="275"/>
      <c r="AC6" s="275"/>
      <c r="AD6" s="275"/>
      <c r="AE6" s="275"/>
      <c r="AF6" s="275"/>
    </row>
    <row r="7" spans="1:32" ht="24.75" customHeight="1">
      <c r="A7" s="308" t="s">
        <v>993</v>
      </c>
      <c r="B7" s="301">
        <v>3</v>
      </c>
      <c r="C7" s="302" t="s">
        <v>991</v>
      </c>
      <c r="D7" s="304" t="s">
        <v>500</v>
      </c>
      <c r="E7" s="304"/>
      <c r="F7" s="301"/>
      <c r="G7" s="301"/>
      <c r="H7" s="301"/>
      <c r="I7" s="301"/>
      <c r="J7" s="305"/>
      <c r="K7" s="306"/>
      <c r="L7" s="307"/>
      <c r="M7" s="275" t="s">
        <v>994</v>
      </c>
      <c r="N7" s="275"/>
      <c r="O7" s="275"/>
      <c r="P7" s="275"/>
      <c r="Q7" s="275"/>
      <c r="R7" s="275"/>
      <c r="S7" s="275"/>
      <c r="T7" s="275"/>
      <c r="U7" s="275"/>
      <c r="V7" s="275"/>
      <c r="W7" s="275"/>
      <c r="X7" s="275"/>
      <c r="Y7" s="275"/>
      <c r="Z7" s="275"/>
      <c r="AA7" s="275"/>
      <c r="AB7" s="275"/>
      <c r="AC7" s="275"/>
      <c r="AD7" s="275"/>
      <c r="AE7" s="275"/>
      <c r="AF7" s="275"/>
    </row>
    <row r="8" spans="1:32" ht="24.75" customHeight="1">
      <c r="A8" s="308" t="s">
        <v>995</v>
      </c>
      <c r="B8" s="301">
        <v>4</v>
      </c>
      <c r="C8" s="302" t="s">
        <v>991</v>
      </c>
      <c r="D8" s="304" t="s">
        <v>503</v>
      </c>
      <c r="E8" s="304">
        <v>23156</v>
      </c>
      <c r="F8" s="301"/>
      <c r="G8" s="301"/>
      <c r="H8" s="301"/>
      <c r="I8" s="301">
        <v>19784</v>
      </c>
      <c r="J8" s="305">
        <f t="shared" ref="J8:J16" si="3">SUM(F8:I8)</f>
        <v>19784</v>
      </c>
      <c r="K8" s="306">
        <f t="shared" ref="K8:K16" si="4">J8/E8</f>
        <v>0.85437899464501643</v>
      </c>
      <c r="L8" s="307">
        <f t="shared" ref="L8:L16" si="5">IF(((J8/E8)*100)&gt;=100,100%,(IF(J8=0,"",(J8/E8))))</f>
        <v>0.85437899464501643</v>
      </c>
      <c r="M8" s="275"/>
      <c r="N8" s="275"/>
      <c r="O8" s="275"/>
      <c r="P8" s="275"/>
      <c r="Q8" s="275"/>
      <c r="R8" s="275"/>
      <c r="S8" s="275"/>
      <c r="T8" s="275"/>
      <c r="U8" s="275"/>
      <c r="V8" s="275"/>
      <c r="W8" s="275"/>
      <c r="X8" s="275"/>
      <c r="Y8" s="275"/>
      <c r="Z8" s="275"/>
      <c r="AA8" s="275"/>
      <c r="AB8" s="275"/>
      <c r="AC8" s="275"/>
      <c r="AD8" s="275"/>
      <c r="AE8" s="275"/>
      <c r="AF8" s="275"/>
    </row>
    <row r="9" spans="1:32" ht="24.75" customHeight="1">
      <c r="A9" s="308" t="s">
        <v>996</v>
      </c>
      <c r="B9" s="301">
        <v>5</v>
      </c>
      <c r="C9" s="302" t="s">
        <v>991</v>
      </c>
      <c r="D9" s="304" t="s">
        <v>503</v>
      </c>
      <c r="E9" s="304">
        <v>3044</v>
      </c>
      <c r="F9" s="301"/>
      <c r="G9" s="301"/>
      <c r="H9" s="301"/>
      <c r="I9" s="301">
        <v>2870</v>
      </c>
      <c r="J9" s="305">
        <f t="shared" si="3"/>
        <v>2870</v>
      </c>
      <c r="K9" s="306">
        <f t="shared" si="4"/>
        <v>0.94283837056504605</v>
      </c>
      <c r="L9" s="307">
        <f t="shared" si="5"/>
        <v>0.94283837056504605</v>
      </c>
      <c r="M9" s="275"/>
      <c r="N9" s="275"/>
      <c r="O9" s="275"/>
      <c r="P9" s="275"/>
      <c r="Q9" s="275"/>
      <c r="R9" s="275"/>
      <c r="S9" s="275"/>
      <c r="T9" s="275"/>
      <c r="U9" s="275"/>
      <c r="V9" s="275"/>
      <c r="W9" s="275"/>
      <c r="X9" s="275"/>
      <c r="Y9" s="275"/>
      <c r="Z9" s="275"/>
      <c r="AA9" s="275"/>
      <c r="AB9" s="275"/>
      <c r="AC9" s="275"/>
      <c r="AD9" s="275"/>
      <c r="AE9" s="275"/>
      <c r="AF9" s="275"/>
    </row>
    <row r="10" spans="1:32" ht="24.75" customHeight="1">
      <c r="A10" s="308" t="s">
        <v>997</v>
      </c>
      <c r="B10" s="301">
        <v>6</v>
      </c>
      <c r="C10" s="302" t="s">
        <v>991</v>
      </c>
      <c r="D10" s="304" t="s">
        <v>501</v>
      </c>
      <c r="E10" s="304">
        <v>13022</v>
      </c>
      <c r="F10" s="301"/>
      <c r="G10" s="301">
        <v>12623</v>
      </c>
      <c r="H10" s="301"/>
      <c r="I10" s="301">
        <v>386299</v>
      </c>
      <c r="J10" s="305">
        <f t="shared" si="3"/>
        <v>398922</v>
      </c>
      <c r="K10" s="306">
        <f t="shared" si="4"/>
        <v>30.634464751958223</v>
      </c>
      <c r="L10" s="307">
        <f t="shared" si="5"/>
        <v>1</v>
      </c>
      <c r="M10" s="275"/>
      <c r="N10" s="275"/>
      <c r="O10" s="275"/>
      <c r="P10" s="275"/>
      <c r="Q10" s="275"/>
      <c r="R10" s="275"/>
      <c r="S10" s="275"/>
      <c r="T10" s="275"/>
      <c r="U10" s="275"/>
      <c r="V10" s="275"/>
      <c r="W10" s="275"/>
      <c r="X10" s="275"/>
      <c r="Y10" s="275"/>
      <c r="Z10" s="275"/>
      <c r="AA10" s="275"/>
      <c r="AB10" s="275"/>
      <c r="AC10" s="275"/>
      <c r="AD10" s="275"/>
      <c r="AE10" s="275"/>
      <c r="AF10" s="275"/>
    </row>
    <row r="11" spans="1:32" ht="24.75" customHeight="1">
      <c r="A11" s="308" t="s">
        <v>998</v>
      </c>
      <c r="B11" s="301">
        <v>7</v>
      </c>
      <c r="C11" s="302" t="s">
        <v>991</v>
      </c>
      <c r="D11" s="304" t="s">
        <v>505</v>
      </c>
      <c r="E11" s="304">
        <v>800</v>
      </c>
      <c r="F11" s="301"/>
      <c r="G11" s="301"/>
      <c r="H11" s="301"/>
      <c r="I11" s="301">
        <v>1728</v>
      </c>
      <c r="J11" s="305">
        <f t="shared" si="3"/>
        <v>1728</v>
      </c>
      <c r="K11" s="306">
        <f t="shared" si="4"/>
        <v>2.16</v>
      </c>
      <c r="L11" s="307">
        <f t="shared" si="5"/>
        <v>1</v>
      </c>
      <c r="M11" s="275"/>
      <c r="N11" s="275"/>
      <c r="O11" s="275"/>
      <c r="P11" s="275"/>
      <c r="Q11" s="275"/>
      <c r="R11" s="275"/>
      <c r="S11" s="275"/>
      <c r="T11" s="275"/>
      <c r="U11" s="275"/>
      <c r="V11" s="275"/>
      <c r="W11" s="275"/>
      <c r="X11" s="275"/>
      <c r="Y11" s="275"/>
      <c r="Z11" s="275"/>
      <c r="AA11" s="275"/>
      <c r="AB11" s="275"/>
      <c r="AC11" s="275"/>
      <c r="AD11" s="275"/>
      <c r="AE11" s="275"/>
      <c r="AF11" s="275"/>
    </row>
    <row r="12" spans="1:32" ht="24.75" customHeight="1">
      <c r="A12" s="308" t="s">
        <v>999</v>
      </c>
      <c r="B12" s="301">
        <v>8</v>
      </c>
      <c r="C12" s="302" t="s">
        <v>991</v>
      </c>
      <c r="D12" s="303" t="s">
        <v>502</v>
      </c>
      <c r="E12" s="304">
        <v>61855</v>
      </c>
      <c r="F12" s="301"/>
      <c r="G12" s="301">
        <v>37227</v>
      </c>
      <c r="H12" s="301"/>
      <c r="I12" s="301">
        <v>22896</v>
      </c>
      <c r="J12" s="305">
        <f t="shared" si="3"/>
        <v>60123</v>
      </c>
      <c r="K12" s="306">
        <f t="shared" si="4"/>
        <v>0.9719990299894915</v>
      </c>
      <c r="L12" s="307">
        <f t="shared" si="5"/>
        <v>0.9719990299894915</v>
      </c>
      <c r="M12" s="275"/>
      <c r="N12" s="275"/>
      <c r="O12" s="275"/>
      <c r="P12" s="275"/>
      <c r="Q12" s="275"/>
      <c r="R12" s="275"/>
      <c r="S12" s="275"/>
      <c r="T12" s="275"/>
      <c r="U12" s="275"/>
      <c r="V12" s="275"/>
      <c r="W12" s="275"/>
      <c r="X12" s="275"/>
      <c r="Y12" s="275"/>
      <c r="Z12" s="275"/>
      <c r="AA12" s="275"/>
      <c r="AB12" s="275"/>
      <c r="AC12" s="275"/>
      <c r="AD12" s="275"/>
      <c r="AE12" s="275"/>
      <c r="AF12" s="275"/>
    </row>
    <row r="13" spans="1:32" ht="24.75" customHeight="1">
      <c r="A13" s="308" t="s">
        <v>1000</v>
      </c>
      <c r="B13" s="301">
        <v>9</v>
      </c>
      <c r="C13" s="302" t="s">
        <v>991</v>
      </c>
      <c r="D13" s="304" t="s">
        <v>502</v>
      </c>
      <c r="E13" s="304">
        <v>7400</v>
      </c>
      <c r="F13" s="301"/>
      <c r="G13" s="301">
        <v>4179</v>
      </c>
      <c r="H13" s="301"/>
      <c r="I13" s="301">
        <v>6685</v>
      </c>
      <c r="J13" s="305">
        <f t="shared" si="3"/>
        <v>10864</v>
      </c>
      <c r="K13" s="306">
        <f t="shared" si="4"/>
        <v>1.4681081081081082</v>
      </c>
      <c r="L13" s="307">
        <f t="shared" si="5"/>
        <v>1</v>
      </c>
      <c r="M13" s="275"/>
      <c r="N13" s="275"/>
      <c r="O13" s="275"/>
      <c r="P13" s="275"/>
      <c r="Q13" s="275"/>
      <c r="R13" s="275"/>
      <c r="S13" s="275"/>
      <c r="T13" s="275"/>
      <c r="U13" s="275"/>
      <c r="V13" s="275"/>
      <c r="W13" s="275"/>
      <c r="X13" s="275"/>
      <c r="Y13" s="275"/>
      <c r="Z13" s="275"/>
      <c r="AA13" s="275"/>
      <c r="AB13" s="275"/>
      <c r="AC13" s="275"/>
      <c r="AD13" s="275"/>
      <c r="AE13" s="275"/>
      <c r="AF13" s="275"/>
    </row>
    <row r="14" spans="1:32" ht="24.75" customHeight="1">
      <c r="A14" s="308" t="s">
        <v>1001</v>
      </c>
      <c r="B14" s="301">
        <v>10</v>
      </c>
      <c r="C14" s="302" t="s">
        <v>991</v>
      </c>
      <c r="D14" s="303" t="s">
        <v>502</v>
      </c>
      <c r="E14" s="304">
        <v>3</v>
      </c>
      <c r="F14" s="301"/>
      <c r="G14" s="301">
        <v>0</v>
      </c>
      <c r="H14" s="301"/>
      <c r="I14" s="301">
        <v>3</v>
      </c>
      <c r="J14" s="305">
        <f t="shared" si="3"/>
        <v>3</v>
      </c>
      <c r="K14" s="306">
        <f t="shared" si="4"/>
        <v>1</v>
      </c>
      <c r="L14" s="307">
        <f t="shared" si="5"/>
        <v>1</v>
      </c>
      <c r="M14" s="275"/>
      <c r="N14" s="275"/>
      <c r="O14" s="275"/>
      <c r="P14" s="275"/>
      <c r="Q14" s="275"/>
      <c r="R14" s="275"/>
      <c r="S14" s="275"/>
      <c r="T14" s="275"/>
      <c r="U14" s="275"/>
      <c r="V14" s="275"/>
      <c r="W14" s="275"/>
      <c r="X14" s="275"/>
      <c r="Y14" s="275"/>
      <c r="Z14" s="275"/>
      <c r="AA14" s="275"/>
      <c r="AB14" s="275"/>
      <c r="AC14" s="275"/>
      <c r="AD14" s="275"/>
      <c r="AE14" s="275"/>
      <c r="AF14" s="275"/>
    </row>
    <row r="15" spans="1:32" ht="24.75" customHeight="1">
      <c r="A15" s="308" t="s">
        <v>1002</v>
      </c>
      <c r="B15" s="301">
        <v>11</v>
      </c>
      <c r="C15" s="302" t="s">
        <v>991</v>
      </c>
      <c r="D15" s="303" t="s">
        <v>502</v>
      </c>
      <c r="E15" s="304">
        <v>480</v>
      </c>
      <c r="F15" s="301"/>
      <c r="G15" s="301">
        <v>428</v>
      </c>
      <c r="H15" s="301"/>
      <c r="I15" s="301">
        <v>810</v>
      </c>
      <c r="J15" s="305">
        <f t="shared" si="3"/>
        <v>1238</v>
      </c>
      <c r="K15" s="306">
        <f t="shared" si="4"/>
        <v>2.5791666666666666</v>
      </c>
      <c r="L15" s="307">
        <f t="shared" si="5"/>
        <v>1</v>
      </c>
      <c r="M15" s="275"/>
      <c r="N15" s="275"/>
      <c r="O15" s="275"/>
      <c r="P15" s="275"/>
      <c r="Q15" s="275"/>
      <c r="R15" s="275"/>
      <c r="S15" s="275"/>
      <c r="T15" s="275"/>
      <c r="U15" s="275"/>
      <c r="V15" s="275"/>
      <c r="W15" s="275"/>
      <c r="X15" s="275"/>
      <c r="Y15" s="275"/>
      <c r="Z15" s="275"/>
      <c r="AA15" s="275"/>
      <c r="AB15" s="275"/>
      <c r="AC15" s="275"/>
      <c r="AD15" s="275"/>
      <c r="AE15" s="275"/>
      <c r="AF15" s="275"/>
    </row>
    <row r="16" spans="1:32" ht="24.75" customHeight="1">
      <c r="A16" s="308" t="s">
        <v>1003</v>
      </c>
      <c r="B16" s="301">
        <v>12</v>
      </c>
      <c r="C16" s="302" t="s">
        <v>991</v>
      </c>
      <c r="D16" s="304" t="s">
        <v>504</v>
      </c>
      <c r="E16" s="304">
        <v>2</v>
      </c>
      <c r="F16" s="301"/>
      <c r="G16" s="301"/>
      <c r="H16" s="301"/>
      <c r="I16" s="301">
        <v>2</v>
      </c>
      <c r="J16" s="305">
        <f t="shared" si="3"/>
        <v>2</v>
      </c>
      <c r="K16" s="306">
        <f t="shared" si="4"/>
        <v>1</v>
      </c>
      <c r="L16" s="307">
        <f t="shared" si="5"/>
        <v>1</v>
      </c>
      <c r="M16" s="275"/>
      <c r="N16" s="275"/>
      <c r="O16" s="275"/>
      <c r="P16" s="275"/>
      <c r="Q16" s="275"/>
      <c r="R16" s="275"/>
      <c r="S16" s="275"/>
      <c r="T16" s="275"/>
      <c r="U16" s="275"/>
      <c r="V16" s="275"/>
      <c r="W16" s="275"/>
      <c r="X16" s="275"/>
      <c r="Y16" s="275"/>
      <c r="Z16" s="275"/>
      <c r="AA16" s="275"/>
      <c r="AB16" s="275"/>
      <c r="AC16" s="275"/>
      <c r="AD16" s="275"/>
      <c r="AE16" s="275"/>
      <c r="AF16" s="275"/>
    </row>
    <row r="17" spans="1:32" ht="24.75" customHeight="1">
      <c r="A17" s="308" t="s">
        <v>1004</v>
      </c>
      <c r="B17" s="301">
        <v>13</v>
      </c>
      <c r="C17" s="302" t="s">
        <v>991</v>
      </c>
      <c r="D17" s="304" t="s">
        <v>500</v>
      </c>
      <c r="E17" s="304"/>
      <c r="F17" s="301"/>
      <c r="G17" s="301"/>
      <c r="H17" s="301"/>
      <c r="I17" s="301"/>
      <c r="J17" s="305"/>
      <c r="K17" s="306"/>
      <c r="L17" s="307"/>
      <c r="M17" s="275" t="s">
        <v>1005</v>
      </c>
      <c r="N17" s="275"/>
      <c r="O17" s="275"/>
      <c r="P17" s="275"/>
      <c r="Q17" s="275"/>
      <c r="R17" s="275"/>
      <c r="S17" s="275"/>
      <c r="T17" s="275"/>
      <c r="U17" s="275"/>
      <c r="V17" s="275"/>
      <c r="W17" s="275"/>
      <c r="X17" s="275"/>
      <c r="Y17" s="275"/>
      <c r="Z17" s="275"/>
      <c r="AA17" s="275"/>
      <c r="AB17" s="275"/>
      <c r="AC17" s="275"/>
      <c r="AD17" s="275"/>
      <c r="AE17" s="275"/>
      <c r="AF17" s="275"/>
    </row>
    <row r="18" spans="1:32" ht="24.75" customHeight="1">
      <c r="A18" s="308" t="s">
        <v>1006</v>
      </c>
      <c r="B18" s="301">
        <v>14</v>
      </c>
      <c r="C18" s="302" t="s">
        <v>991</v>
      </c>
      <c r="D18" s="304" t="s">
        <v>500</v>
      </c>
      <c r="E18" s="304"/>
      <c r="F18" s="301"/>
      <c r="G18" s="301"/>
      <c r="H18" s="301"/>
      <c r="I18" s="301"/>
      <c r="J18" s="305"/>
      <c r="K18" s="306"/>
      <c r="L18" s="307"/>
      <c r="M18" s="275" t="s">
        <v>1005</v>
      </c>
      <c r="N18" s="275"/>
      <c r="O18" s="275"/>
      <c r="P18" s="275"/>
      <c r="Q18" s="275"/>
      <c r="R18" s="275"/>
      <c r="S18" s="275"/>
      <c r="T18" s="275"/>
      <c r="U18" s="275"/>
      <c r="V18" s="275"/>
      <c r="W18" s="275"/>
      <c r="X18" s="275"/>
      <c r="Y18" s="275"/>
      <c r="Z18" s="275"/>
      <c r="AA18" s="275"/>
      <c r="AB18" s="275"/>
      <c r="AC18" s="275"/>
      <c r="AD18" s="275"/>
      <c r="AE18" s="275"/>
      <c r="AF18" s="275"/>
    </row>
    <row r="19" spans="1:32" ht="24.75" customHeight="1">
      <c r="A19" s="308" t="s">
        <v>1007</v>
      </c>
      <c r="B19" s="301">
        <v>15</v>
      </c>
      <c r="C19" s="302" t="s">
        <v>991</v>
      </c>
      <c r="D19" s="304" t="s">
        <v>503</v>
      </c>
      <c r="E19" s="304">
        <v>40</v>
      </c>
      <c r="F19" s="301"/>
      <c r="G19" s="301"/>
      <c r="H19" s="301"/>
      <c r="I19" s="301">
        <v>64</v>
      </c>
      <c r="J19" s="305">
        <f t="shared" ref="J19:J20" si="6">SUM(F19:I19)</f>
        <v>64</v>
      </c>
      <c r="K19" s="306">
        <f t="shared" ref="K19:K20" si="7">J19/E19</f>
        <v>1.6</v>
      </c>
      <c r="L19" s="307">
        <f t="shared" ref="L19:L20" si="8">IF(((J19/E19)*100)&gt;=100,100%,(IF(J19=0,"",(J19/E19))))</f>
        <v>1</v>
      </c>
      <c r="M19" s="275"/>
      <c r="N19" s="275"/>
      <c r="O19" s="275"/>
      <c r="P19" s="275"/>
      <c r="Q19" s="275"/>
      <c r="R19" s="275"/>
      <c r="S19" s="275"/>
      <c r="T19" s="275"/>
      <c r="U19" s="275"/>
      <c r="V19" s="275"/>
      <c r="W19" s="275"/>
      <c r="X19" s="275"/>
      <c r="Y19" s="275"/>
      <c r="Z19" s="275"/>
      <c r="AA19" s="275"/>
      <c r="AB19" s="275"/>
      <c r="AC19" s="275"/>
      <c r="AD19" s="275"/>
      <c r="AE19" s="275"/>
      <c r="AF19" s="275"/>
    </row>
    <row r="20" spans="1:32" ht="24.75" customHeight="1">
      <c r="A20" s="308" t="s">
        <v>1008</v>
      </c>
      <c r="B20" s="301">
        <v>16</v>
      </c>
      <c r="C20" s="302" t="s">
        <v>991</v>
      </c>
      <c r="D20" s="304" t="s">
        <v>501</v>
      </c>
      <c r="E20" s="304">
        <v>38501</v>
      </c>
      <c r="F20" s="301">
        <v>19646</v>
      </c>
      <c r="G20" s="301">
        <v>7317</v>
      </c>
      <c r="H20" s="301">
        <v>36768</v>
      </c>
      <c r="I20" s="301">
        <v>12333</v>
      </c>
      <c r="J20" s="305">
        <f t="shared" si="6"/>
        <v>76064</v>
      </c>
      <c r="K20" s="306">
        <f t="shared" si="7"/>
        <v>1.9756369964416509</v>
      </c>
      <c r="L20" s="307">
        <f t="shared" si="8"/>
        <v>1</v>
      </c>
      <c r="M20" s="275"/>
      <c r="N20" s="275"/>
      <c r="O20" s="275"/>
      <c r="P20" s="275"/>
      <c r="Q20" s="275"/>
      <c r="R20" s="275"/>
      <c r="S20" s="275"/>
      <c r="T20" s="275"/>
      <c r="U20" s="275"/>
      <c r="V20" s="275"/>
      <c r="W20" s="275"/>
      <c r="X20" s="275"/>
      <c r="Y20" s="275"/>
      <c r="Z20" s="275"/>
      <c r="AA20" s="275"/>
      <c r="AB20" s="275"/>
      <c r="AC20" s="275"/>
      <c r="AD20" s="275"/>
      <c r="AE20" s="275"/>
      <c r="AF20" s="275"/>
    </row>
    <row r="21" spans="1:32" ht="24.75" customHeight="1">
      <c r="A21" s="309" t="s">
        <v>1009</v>
      </c>
      <c r="B21" s="292">
        <f>COUNT(B22:B41)</f>
        <v>20</v>
      </c>
      <c r="C21" s="293"/>
      <c r="D21" s="294"/>
      <c r="E21" s="292">
        <f>COUNT(E22:E41)</f>
        <v>19</v>
      </c>
      <c r="F21" s="295"/>
      <c r="G21" s="295"/>
      <c r="H21" s="295"/>
      <c r="I21" s="295"/>
      <c r="J21" s="296"/>
      <c r="K21" s="297"/>
      <c r="L21" s="298">
        <f>AVERAGE(L22:L41)</f>
        <v>0.7807017543859649</v>
      </c>
      <c r="M21" s="299"/>
      <c r="N21" s="275"/>
      <c r="O21" s="275"/>
      <c r="P21" s="275"/>
      <c r="Q21" s="275"/>
      <c r="R21" s="275"/>
      <c r="S21" s="275"/>
      <c r="T21" s="275"/>
      <c r="U21" s="275"/>
      <c r="V21" s="275"/>
      <c r="W21" s="275"/>
      <c r="X21" s="275"/>
      <c r="Y21" s="275"/>
      <c r="Z21" s="275"/>
      <c r="AA21" s="275"/>
      <c r="AB21" s="275"/>
      <c r="AC21" s="275"/>
      <c r="AD21" s="275"/>
      <c r="AE21" s="275"/>
      <c r="AF21" s="275"/>
    </row>
    <row r="22" spans="1:32" ht="24.75" customHeight="1">
      <c r="A22" s="300" t="s">
        <v>1010</v>
      </c>
      <c r="B22" s="310">
        <v>1</v>
      </c>
      <c r="C22" s="311" t="s">
        <v>1011</v>
      </c>
      <c r="D22" s="312" t="s">
        <v>1012</v>
      </c>
      <c r="E22" s="304">
        <v>1</v>
      </c>
      <c r="F22" s="301">
        <v>1</v>
      </c>
      <c r="G22" s="301">
        <v>1</v>
      </c>
      <c r="H22" s="301">
        <v>1</v>
      </c>
      <c r="I22" s="301">
        <v>1</v>
      </c>
      <c r="J22" s="305">
        <v>1</v>
      </c>
      <c r="K22" s="306">
        <f t="shared" ref="K22:K39" si="9">J22/E22</f>
        <v>1</v>
      </c>
      <c r="L22" s="307">
        <f t="shared" ref="L22:L39" si="10">IF(((J22/E22)*100)&gt;=100,100%,(J22/E22))</f>
        <v>1</v>
      </c>
      <c r="M22" s="275"/>
      <c r="N22" s="275"/>
      <c r="O22" s="275"/>
      <c r="P22" s="275"/>
      <c r="Q22" s="275"/>
      <c r="R22" s="275"/>
      <c r="S22" s="275"/>
      <c r="T22" s="275"/>
      <c r="U22" s="275"/>
      <c r="V22" s="275"/>
      <c r="W22" s="275"/>
      <c r="X22" s="275"/>
      <c r="Y22" s="275"/>
      <c r="Z22" s="275"/>
      <c r="AA22" s="275"/>
      <c r="AB22" s="275"/>
      <c r="AC22" s="275"/>
      <c r="AD22" s="275"/>
      <c r="AE22" s="275"/>
      <c r="AF22" s="275"/>
    </row>
    <row r="23" spans="1:32" ht="24.75" customHeight="1">
      <c r="A23" s="300" t="s">
        <v>1013</v>
      </c>
      <c r="B23" s="310">
        <v>2</v>
      </c>
      <c r="C23" s="311" t="s">
        <v>1011</v>
      </c>
      <c r="D23" s="312" t="s">
        <v>1014</v>
      </c>
      <c r="E23" s="304">
        <v>2</v>
      </c>
      <c r="F23" s="301"/>
      <c r="G23" s="301"/>
      <c r="H23" s="301"/>
      <c r="I23" s="301">
        <v>3</v>
      </c>
      <c r="J23" s="305">
        <f t="shared" ref="J23:J39" si="11">SUM(F23:I23)</f>
        <v>3</v>
      </c>
      <c r="K23" s="306">
        <f t="shared" si="9"/>
        <v>1.5</v>
      </c>
      <c r="L23" s="307">
        <f t="shared" si="10"/>
        <v>1</v>
      </c>
      <c r="M23" s="275"/>
      <c r="N23" s="275"/>
      <c r="O23" s="275"/>
      <c r="P23" s="275"/>
      <c r="Q23" s="275"/>
      <c r="R23" s="275"/>
      <c r="S23" s="275"/>
      <c r="T23" s="275"/>
      <c r="U23" s="275"/>
      <c r="V23" s="275"/>
      <c r="W23" s="275"/>
      <c r="X23" s="275"/>
      <c r="Y23" s="275"/>
      <c r="Z23" s="275"/>
      <c r="AA23" s="275"/>
      <c r="AB23" s="275"/>
      <c r="AC23" s="275"/>
      <c r="AD23" s="275"/>
      <c r="AE23" s="275"/>
      <c r="AF23" s="275"/>
    </row>
    <row r="24" spans="1:32" ht="24.75" customHeight="1">
      <c r="A24" s="300" t="s">
        <v>1015</v>
      </c>
      <c r="B24" s="310">
        <v>3</v>
      </c>
      <c r="C24" s="311" t="s">
        <v>1011</v>
      </c>
      <c r="D24" s="312" t="s">
        <v>1012</v>
      </c>
      <c r="E24" s="304">
        <v>1</v>
      </c>
      <c r="F24" s="301"/>
      <c r="G24" s="301"/>
      <c r="H24" s="301">
        <v>1</v>
      </c>
      <c r="I24" s="301"/>
      <c r="J24" s="305">
        <f t="shared" si="11"/>
        <v>1</v>
      </c>
      <c r="K24" s="306">
        <f t="shared" si="9"/>
        <v>1</v>
      </c>
      <c r="L24" s="307">
        <f t="shared" si="10"/>
        <v>1</v>
      </c>
      <c r="M24" s="275"/>
      <c r="N24" s="275"/>
      <c r="O24" s="275"/>
      <c r="P24" s="275"/>
      <c r="Q24" s="275"/>
      <c r="R24" s="275"/>
      <c r="S24" s="275"/>
      <c r="T24" s="275"/>
      <c r="U24" s="275"/>
      <c r="V24" s="275"/>
      <c r="W24" s="275"/>
      <c r="X24" s="275"/>
      <c r="Y24" s="275"/>
      <c r="Z24" s="275"/>
      <c r="AA24" s="275"/>
      <c r="AB24" s="275"/>
      <c r="AC24" s="275"/>
      <c r="AD24" s="275"/>
      <c r="AE24" s="275"/>
      <c r="AF24" s="275"/>
    </row>
    <row r="25" spans="1:32" ht="24.75" customHeight="1">
      <c r="A25" s="300" t="s">
        <v>1016</v>
      </c>
      <c r="B25" s="310">
        <v>4</v>
      </c>
      <c r="C25" s="311" t="s">
        <v>1011</v>
      </c>
      <c r="D25" s="312" t="s">
        <v>1012</v>
      </c>
      <c r="E25" s="304">
        <v>1</v>
      </c>
      <c r="F25" s="301"/>
      <c r="G25" s="301"/>
      <c r="H25" s="301"/>
      <c r="I25" s="301">
        <v>0</v>
      </c>
      <c r="J25" s="305">
        <f t="shared" si="11"/>
        <v>0</v>
      </c>
      <c r="K25" s="306">
        <f t="shared" si="9"/>
        <v>0</v>
      </c>
      <c r="L25" s="307">
        <f t="shared" si="10"/>
        <v>0</v>
      </c>
      <c r="M25" s="275"/>
      <c r="N25" s="275"/>
      <c r="O25" s="275"/>
      <c r="P25" s="275"/>
      <c r="Q25" s="275"/>
      <c r="R25" s="275"/>
      <c r="S25" s="275"/>
      <c r="T25" s="275"/>
      <c r="U25" s="275"/>
      <c r="V25" s="275"/>
      <c r="W25" s="275"/>
      <c r="X25" s="275"/>
      <c r="Y25" s="275"/>
      <c r="Z25" s="275"/>
      <c r="AA25" s="275"/>
      <c r="AB25" s="275"/>
      <c r="AC25" s="275"/>
      <c r="AD25" s="275"/>
      <c r="AE25" s="275"/>
      <c r="AF25" s="275"/>
    </row>
    <row r="26" spans="1:32" ht="24.75" customHeight="1">
      <c r="A26" s="300" t="s">
        <v>1017</v>
      </c>
      <c r="B26" s="310">
        <v>5</v>
      </c>
      <c r="C26" s="311" t="s">
        <v>1011</v>
      </c>
      <c r="D26" s="312" t="s">
        <v>1012</v>
      </c>
      <c r="E26" s="304">
        <v>1</v>
      </c>
      <c r="F26" s="301"/>
      <c r="G26" s="301"/>
      <c r="H26" s="301"/>
      <c r="I26" s="301">
        <v>0</v>
      </c>
      <c r="J26" s="305">
        <f t="shared" si="11"/>
        <v>0</v>
      </c>
      <c r="K26" s="306">
        <f t="shared" si="9"/>
        <v>0</v>
      </c>
      <c r="L26" s="307">
        <f t="shared" si="10"/>
        <v>0</v>
      </c>
      <c r="M26" s="275"/>
      <c r="N26" s="275"/>
      <c r="O26" s="275"/>
      <c r="P26" s="275"/>
      <c r="Q26" s="275"/>
      <c r="R26" s="275"/>
      <c r="S26" s="275"/>
      <c r="T26" s="275"/>
      <c r="U26" s="275"/>
      <c r="V26" s="275"/>
      <c r="W26" s="275"/>
      <c r="X26" s="275"/>
      <c r="Y26" s="275"/>
      <c r="Z26" s="275"/>
      <c r="AA26" s="275"/>
      <c r="AB26" s="275"/>
      <c r="AC26" s="275"/>
      <c r="AD26" s="275"/>
      <c r="AE26" s="275"/>
      <c r="AF26" s="275"/>
    </row>
    <row r="27" spans="1:32" ht="24.75" customHeight="1">
      <c r="A27" s="300" t="s">
        <v>1018</v>
      </c>
      <c r="B27" s="310">
        <v>6</v>
      </c>
      <c r="C27" s="311" t="s">
        <v>1011</v>
      </c>
      <c r="D27" s="312" t="s">
        <v>1012</v>
      </c>
      <c r="E27" s="304">
        <v>1</v>
      </c>
      <c r="F27" s="301"/>
      <c r="G27" s="301"/>
      <c r="H27" s="301"/>
      <c r="I27" s="301">
        <v>0</v>
      </c>
      <c r="J27" s="305">
        <f t="shared" si="11"/>
        <v>0</v>
      </c>
      <c r="K27" s="306">
        <f t="shared" si="9"/>
        <v>0</v>
      </c>
      <c r="L27" s="307">
        <f t="shared" si="10"/>
        <v>0</v>
      </c>
      <c r="M27" s="275"/>
      <c r="N27" s="275"/>
      <c r="O27" s="275"/>
      <c r="P27" s="275"/>
      <c r="Q27" s="275"/>
      <c r="R27" s="275"/>
      <c r="S27" s="275"/>
      <c r="T27" s="275"/>
      <c r="U27" s="275"/>
      <c r="V27" s="275"/>
      <c r="W27" s="275"/>
      <c r="X27" s="275"/>
      <c r="Y27" s="275"/>
      <c r="Z27" s="275"/>
      <c r="AA27" s="275"/>
      <c r="AB27" s="275"/>
      <c r="AC27" s="275"/>
      <c r="AD27" s="275"/>
      <c r="AE27" s="275"/>
      <c r="AF27" s="275"/>
    </row>
    <row r="28" spans="1:32" ht="24.75" customHeight="1">
      <c r="A28" s="300" t="s">
        <v>1019</v>
      </c>
      <c r="B28" s="310">
        <v>7</v>
      </c>
      <c r="C28" s="311" t="s">
        <v>1011</v>
      </c>
      <c r="D28" s="312" t="s">
        <v>1020</v>
      </c>
      <c r="E28" s="304">
        <v>183</v>
      </c>
      <c r="F28" s="301"/>
      <c r="G28" s="301"/>
      <c r="H28" s="301"/>
      <c r="I28" s="301">
        <v>190</v>
      </c>
      <c r="J28" s="305">
        <f t="shared" si="11"/>
        <v>190</v>
      </c>
      <c r="K28" s="306">
        <f t="shared" si="9"/>
        <v>1.0382513661202186</v>
      </c>
      <c r="L28" s="307">
        <f t="shared" si="10"/>
        <v>1</v>
      </c>
      <c r="M28" s="275"/>
      <c r="N28" s="275"/>
      <c r="O28" s="275"/>
      <c r="P28" s="275"/>
      <c r="Q28" s="275"/>
      <c r="R28" s="275"/>
      <c r="S28" s="275"/>
      <c r="T28" s="275"/>
      <c r="U28" s="275"/>
      <c r="V28" s="275"/>
      <c r="W28" s="275"/>
      <c r="X28" s="275"/>
      <c r="Y28" s="275"/>
      <c r="Z28" s="275"/>
      <c r="AA28" s="275"/>
      <c r="AB28" s="275"/>
      <c r="AC28" s="275"/>
      <c r="AD28" s="275"/>
      <c r="AE28" s="275"/>
      <c r="AF28" s="275"/>
    </row>
    <row r="29" spans="1:32" ht="24.75" customHeight="1">
      <c r="A29" s="300" t="s">
        <v>1021</v>
      </c>
      <c r="B29" s="310">
        <v>8</v>
      </c>
      <c r="C29" s="311" t="s">
        <v>1011</v>
      </c>
      <c r="D29" s="312" t="s">
        <v>1020</v>
      </c>
      <c r="E29" s="313">
        <v>6899</v>
      </c>
      <c r="F29" s="301">
        <v>10924</v>
      </c>
      <c r="G29" s="301">
        <v>13654</v>
      </c>
      <c r="H29" s="301"/>
      <c r="I29" s="301">
        <v>12861</v>
      </c>
      <c r="J29" s="305">
        <f t="shared" si="11"/>
        <v>37439</v>
      </c>
      <c r="K29" s="306">
        <f t="shared" si="9"/>
        <v>5.4267285113784602</v>
      </c>
      <c r="L29" s="307">
        <f t="shared" si="10"/>
        <v>1</v>
      </c>
      <c r="M29" s="275"/>
      <c r="N29" s="275"/>
      <c r="O29" s="275"/>
      <c r="P29" s="275"/>
      <c r="Q29" s="275"/>
      <c r="R29" s="275"/>
      <c r="S29" s="275"/>
      <c r="T29" s="275"/>
      <c r="U29" s="275"/>
      <c r="V29" s="275"/>
      <c r="W29" s="275"/>
      <c r="X29" s="275"/>
      <c r="Y29" s="275"/>
      <c r="Z29" s="275"/>
      <c r="AA29" s="275"/>
      <c r="AB29" s="275"/>
      <c r="AC29" s="275"/>
      <c r="AD29" s="275"/>
      <c r="AE29" s="275"/>
      <c r="AF29" s="275"/>
    </row>
    <row r="30" spans="1:32" ht="24.75" customHeight="1">
      <c r="A30" s="300" t="s">
        <v>1022</v>
      </c>
      <c r="B30" s="310">
        <v>9</v>
      </c>
      <c r="C30" s="311" t="s">
        <v>1011</v>
      </c>
      <c r="D30" s="312" t="s">
        <v>1014</v>
      </c>
      <c r="E30" s="304">
        <v>4</v>
      </c>
      <c r="F30" s="301"/>
      <c r="G30" s="301"/>
      <c r="H30" s="301"/>
      <c r="I30" s="301">
        <v>2</v>
      </c>
      <c r="J30" s="305">
        <f t="shared" si="11"/>
        <v>2</v>
      </c>
      <c r="K30" s="306">
        <f t="shared" si="9"/>
        <v>0.5</v>
      </c>
      <c r="L30" s="307">
        <f t="shared" si="10"/>
        <v>0.5</v>
      </c>
      <c r="M30" s="275"/>
      <c r="N30" s="275"/>
      <c r="O30" s="275"/>
      <c r="P30" s="275"/>
      <c r="Q30" s="275"/>
      <c r="R30" s="275"/>
      <c r="S30" s="275"/>
      <c r="T30" s="275"/>
      <c r="U30" s="275"/>
      <c r="V30" s="275"/>
      <c r="W30" s="275"/>
      <c r="X30" s="275"/>
      <c r="Y30" s="275"/>
      <c r="Z30" s="275"/>
      <c r="AA30" s="275"/>
      <c r="AB30" s="275"/>
      <c r="AC30" s="275"/>
      <c r="AD30" s="275"/>
      <c r="AE30" s="275"/>
      <c r="AF30" s="275"/>
    </row>
    <row r="31" spans="1:32" ht="24.75" customHeight="1">
      <c r="A31" s="300" t="s">
        <v>1023</v>
      </c>
      <c r="B31" s="310">
        <v>10</v>
      </c>
      <c r="C31" s="311" t="s">
        <v>1011</v>
      </c>
      <c r="D31" s="312" t="s">
        <v>1024</v>
      </c>
      <c r="E31" s="304">
        <v>15</v>
      </c>
      <c r="F31" s="301"/>
      <c r="G31" s="301"/>
      <c r="H31" s="301"/>
      <c r="I31" s="301">
        <v>5</v>
      </c>
      <c r="J31" s="305">
        <f t="shared" si="11"/>
        <v>5</v>
      </c>
      <c r="K31" s="306">
        <f t="shared" si="9"/>
        <v>0.33333333333333331</v>
      </c>
      <c r="L31" s="307">
        <f t="shared" si="10"/>
        <v>0.33333333333333331</v>
      </c>
      <c r="M31" s="275"/>
      <c r="N31" s="275"/>
      <c r="O31" s="275"/>
      <c r="P31" s="275"/>
      <c r="Q31" s="275"/>
      <c r="R31" s="275"/>
      <c r="S31" s="275"/>
      <c r="T31" s="275"/>
      <c r="U31" s="275"/>
      <c r="V31" s="275"/>
      <c r="W31" s="275"/>
      <c r="X31" s="275"/>
      <c r="Y31" s="275"/>
      <c r="Z31" s="275"/>
      <c r="AA31" s="275"/>
      <c r="AB31" s="275"/>
      <c r="AC31" s="275"/>
      <c r="AD31" s="275"/>
      <c r="AE31" s="275"/>
      <c r="AF31" s="275"/>
    </row>
    <row r="32" spans="1:32" ht="24.75" customHeight="1">
      <c r="A32" s="300" t="s">
        <v>1025</v>
      </c>
      <c r="B32" s="310">
        <v>11</v>
      </c>
      <c r="C32" s="311" t="s">
        <v>1011</v>
      </c>
      <c r="D32" s="312" t="s">
        <v>1024</v>
      </c>
      <c r="E32" s="304">
        <v>2</v>
      </c>
      <c r="F32" s="301"/>
      <c r="G32" s="301"/>
      <c r="H32" s="301"/>
      <c r="I32" s="301">
        <v>3</v>
      </c>
      <c r="J32" s="305">
        <f t="shared" si="11"/>
        <v>3</v>
      </c>
      <c r="K32" s="306">
        <f t="shared" si="9"/>
        <v>1.5</v>
      </c>
      <c r="L32" s="307">
        <f t="shared" si="10"/>
        <v>1</v>
      </c>
      <c r="M32" s="275"/>
      <c r="N32" s="275"/>
      <c r="O32" s="275"/>
      <c r="P32" s="275"/>
      <c r="Q32" s="275"/>
      <c r="R32" s="275"/>
      <c r="S32" s="275"/>
      <c r="T32" s="275"/>
      <c r="U32" s="275"/>
      <c r="V32" s="275"/>
      <c r="W32" s="275"/>
      <c r="X32" s="275"/>
      <c r="Y32" s="275"/>
      <c r="Z32" s="275"/>
      <c r="AA32" s="275"/>
      <c r="AB32" s="275"/>
      <c r="AC32" s="275"/>
      <c r="AD32" s="275"/>
      <c r="AE32" s="275"/>
      <c r="AF32" s="275"/>
    </row>
    <row r="33" spans="1:32" ht="24.75" customHeight="1">
      <c r="A33" s="300" t="s">
        <v>1026</v>
      </c>
      <c r="B33" s="310">
        <v>12</v>
      </c>
      <c r="C33" s="311" t="s">
        <v>1011</v>
      </c>
      <c r="D33" s="312" t="s">
        <v>1024</v>
      </c>
      <c r="E33" s="304">
        <v>1</v>
      </c>
      <c r="F33" s="301"/>
      <c r="G33" s="301"/>
      <c r="H33" s="301"/>
      <c r="I33" s="301">
        <v>2</v>
      </c>
      <c r="J33" s="305">
        <f t="shared" si="11"/>
        <v>2</v>
      </c>
      <c r="K33" s="306">
        <f t="shared" si="9"/>
        <v>2</v>
      </c>
      <c r="L33" s="307">
        <f t="shared" si="10"/>
        <v>1</v>
      </c>
      <c r="M33" s="275"/>
      <c r="N33" s="275"/>
      <c r="O33" s="275"/>
      <c r="P33" s="275"/>
      <c r="Q33" s="275"/>
      <c r="R33" s="275"/>
      <c r="S33" s="275"/>
      <c r="T33" s="275"/>
      <c r="U33" s="275"/>
      <c r="V33" s="275"/>
      <c r="W33" s="275"/>
      <c r="X33" s="275"/>
      <c r="Y33" s="275"/>
      <c r="Z33" s="275"/>
      <c r="AA33" s="275"/>
      <c r="AB33" s="275"/>
      <c r="AC33" s="275"/>
      <c r="AD33" s="275"/>
      <c r="AE33" s="275"/>
      <c r="AF33" s="275"/>
    </row>
    <row r="34" spans="1:32" ht="24.75" customHeight="1">
      <c r="A34" s="300" t="s">
        <v>1027</v>
      </c>
      <c r="B34" s="310">
        <v>13</v>
      </c>
      <c r="C34" s="311" t="s">
        <v>1011</v>
      </c>
      <c r="D34" s="312" t="s">
        <v>1028</v>
      </c>
      <c r="E34" s="304">
        <v>1</v>
      </c>
      <c r="F34" s="301"/>
      <c r="G34" s="301"/>
      <c r="H34" s="301"/>
      <c r="I34" s="301">
        <v>1</v>
      </c>
      <c r="J34" s="305">
        <f t="shared" si="11"/>
        <v>1</v>
      </c>
      <c r="K34" s="306">
        <f t="shared" si="9"/>
        <v>1</v>
      </c>
      <c r="L34" s="307">
        <f t="shared" si="10"/>
        <v>1</v>
      </c>
      <c r="M34" s="275"/>
      <c r="N34" s="275"/>
      <c r="O34" s="275"/>
      <c r="P34" s="275"/>
      <c r="Q34" s="275"/>
      <c r="R34" s="275"/>
      <c r="S34" s="275"/>
      <c r="T34" s="275"/>
      <c r="U34" s="275"/>
      <c r="V34" s="275"/>
      <c r="W34" s="275"/>
      <c r="X34" s="275"/>
      <c r="Y34" s="275"/>
      <c r="Z34" s="275"/>
      <c r="AA34" s="275"/>
      <c r="AB34" s="275"/>
      <c r="AC34" s="275"/>
      <c r="AD34" s="275"/>
      <c r="AE34" s="275"/>
      <c r="AF34" s="275"/>
    </row>
    <row r="35" spans="1:32" ht="24.75" customHeight="1">
      <c r="A35" s="300" t="s">
        <v>1029</v>
      </c>
      <c r="B35" s="310">
        <v>14</v>
      </c>
      <c r="C35" s="311" t="s">
        <v>1011</v>
      </c>
      <c r="D35" s="312" t="s">
        <v>1028</v>
      </c>
      <c r="E35" s="304">
        <v>1</v>
      </c>
      <c r="F35" s="301"/>
      <c r="G35" s="301"/>
      <c r="H35" s="301"/>
      <c r="I35" s="301">
        <v>1</v>
      </c>
      <c r="J35" s="305">
        <f t="shared" si="11"/>
        <v>1</v>
      </c>
      <c r="K35" s="306">
        <f t="shared" si="9"/>
        <v>1</v>
      </c>
      <c r="L35" s="307">
        <f t="shared" si="10"/>
        <v>1</v>
      </c>
      <c r="M35" s="275"/>
      <c r="N35" s="275"/>
      <c r="O35" s="275"/>
      <c r="P35" s="275"/>
      <c r="Q35" s="275"/>
      <c r="R35" s="275"/>
      <c r="S35" s="275"/>
      <c r="T35" s="275"/>
      <c r="U35" s="275"/>
      <c r="V35" s="275"/>
      <c r="W35" s="275"/>
      <c r="X35" s="275"/>
      <c r="Y35" s="275"/>
      <c r="Z35" s="275"/>
      <c r="AA35" s="275"/>
      <c r="AB35" s="275"/>
      <c r="AC35" s="275"/>
      <c r="AD35" s="275"/>
      <c r="AE35" s="275"/>
      <c r="AF35" s="275"/>
    </row>
    <row r="36" spans="1:32" ht="24.75" customHeight="1">
      <c r="A36" s="300" t="s">
        <v>1030</v>
      </c>
      <c r="B36" s="310">
        <v>15</v>
      </c>
      <c r="C36" s="311" t="s">
        <v>1011</v>
      </c>
      <c r="D36" s="312" t="s">
        <v>1031</v>
      </c>
      <c r="E36" s="304">
        <v>304</v>
      </c>
      <c r="F36" s="301">
        <v>7160</v>
      </c>
      <c r="G36" s="301">
        <v>843</v>
      </c>
      <c r="H36" s="301">
        <v>12287</v>
      </c>
      <c r="I36" s="301">
        <v>10052</v>
      </c>
      <c r="J36" s="305">
        <f t="shared" si="11"/>
        <v>30342</v>
      </c>
      <c r="K36" s="306">
        <f t="shared" si="9"/>
        <v>99.809210526315795</v>
      </c>
      <c r="L36" s="307">
        <f t="shared" si="10"/>
        <v>1</v>
      </c>
      <c r="M36" s="275"/>
      <c r="N36" s="275"/>
      <c r="O36" s="275"/>
      <c r="P36" s="275"/>
      <c r="Q36" s="275"/>
      <c r="R36" s="275"/>
      <c r="S36" s="275"/>
      <c r="T36" s="275"/>
      <c r="U36" s="275"/>
      <c r="V36" s="275"/>
      <c r="W36" s="275"/>
      <c r="X36" s="275"/>
      <c r="Y36" s="275"/>
      <c r="Z36" s="275"/>
      <c r="AA36" s="275"/>
      <c r="AB36" s="275"/>
      <c r="AC36" s="275"/>
      <c r="AD36" s="275"/>
      <c r="AE36" s="275"/>
      <c r="AF36" s="275"/>
    </row>
    <row r="37" spans="1:32" ht="24.75" customHeight="1">
      <c r="A37" s="300" t="s">
        <v>1032</v>
      </c>
      <c r="B37" s="310">
        <v>16</v>
      </c>
      <c r="C37" s="311" t="s">
        <v>1011</v>
      </c>
      <c r="D37" s="312" t="s">
        <v>1031</v>
      </c>
      <c r="E37" s="304">
        <v>5</v>
      </c>
      <c r="F37" s="301">
        <v>2</v>
      </c>
      <c r="G37" s="301">
        <v>1</v>
      </c>
      <c r="H37" s="301"/>
      <c r="I37" s="301">
        <v>2</v>
      </c>
      <c r="J37" s="305">
        <f t="shared" si="11"/>
        <v>5</v>
      </c>
      <c r="K37" s="306">
        <f t="shared" si="9"/>
        <v>1</v>
      </c>
      <c r="L37" s="307">
        <f t="shared" si="10"/>
        <v>1</v>
      </c>
      <c r="M37" s="275"/>
      <c r="N37" s="275"/>
      <c r="O37" s="275"/>
      <c r="P37" s="275"/>
      <c r="Q37" s="275"/>
      <c r="R37" s="275"/>
      <c r="S37" s="275"/>
      <c r="T37" s="275"/>
      <c r="U37" s="275"/>
      <c r="V37" s="275"/>
      <c r="W37" s="275"/>
      <c r="X37" s="275"/>
      <c r="Y37" s="275"/>
      <c r="Z37" s="275"/>
      <c r="AA37" s="275"/>
      <c r="AB37" s="275"/>
      <c r="AC37" s="275"/>
      <c r="AD37" s="275"/>
      <c r="AE37" s="275"/>
      <c r="AF37" s="275"/>
    </row>
    <row r="38" spans="1:32" ht="24.75" customHeight="1">
      <c r="A38" s="300" t="s">
        <v>1033</v>
      </c>
      <c r="B38" s="310">
        <v>17</v>
      </c>
      <c r="C38" s="311" t="s">
        <v>1011</v>
      </c>
      <c r="D38" s="312" t="s">
        <v>1031</v>
      </c>
      <c r="E38" s="304">
        <v>777</v>
      </c>
      <c r="F38" s="301">
        <v>0</v>
      </c>
      <c r="G38" s="301">
        <v>2481</v>
      </c>
      <c r="H38" s="301"/>
      <c r="I38" s="301">
        <v>3317</v>
      </c>
      <c r="J38" s="305">
        <f t="shared" si="11"/>
        <v>5798</v>
      </c>
      <c r="K38" s="306">
        <f t="shared" si="9"/>
        <v>7.4620334620334621</v>
      </c>
      <c r="L38" s="307">
        <f t="shared" si="10"/>
        <v>1</v>
      </c>
      <c r="M38" s="275"/>
      <c r="N38" s="275"/>
      <c r="O38" s="275"/>
      <c r="P38" s="275"/>
      <c r="Q38" s="275"/>
      <c r="R38" s="275"/>
      <c r="S38" s="275"/>
      <c r="T38" s="275"/>
      <c r="U38" s="275"/>
      <c r="V38" s="275"/>
      <c r="W38" s="275"/>
      <c r="X38" s="275"/>
      <c r="Y38" s="275"/>
      <c r="Z38" s="275"/>
      <c r="AA38" s="275"/>
      <c r="AB38" s="275"/>
      <c r="AC38" s="275"/>
      <c r="AD38" s="275"/>
      <c r="AE38" s="275"/>
      <c r="AF38" s="275"/>
    </row>
    <row r="39" spans="1:32" ht="24.75" customHeight="1">
      <c r="A39" s="300" t="s">
        <v>1034</v>
      </c>
      <c r="B39" s="310">
        <v>18</v>
      </c>
      <c r="C39" s="311" t="s">
        <v>1011</v>
      </c>
      <c r="D39" s="312" t="s">
        <v>1014</v>
      </c>
      <c r="E39" s="314">
        <v>1</v>
      </c>
      <c r="F39" s="301"/>
      <c r="G39" s="301"/>
      <c r="H39" s="301"/>
      <c r="I39" s="315">
        <v>1</v>
      </c>
      <c r="J39" s="305">
        <f t="shared" si="11"/>
        <v>1</v>
      </c>
      <c r="K39" s="306">
        <f t="shared" si="9"/>
        <v>1</v>
      </c>
      <c r="L39" s="307">
        <f t="shared" si="10"/>
        <v>1</v>
      </c>
      <c r="M39" s="275"/>
      <c r="N39" s="275"/>
      <c r="O39" s="275"/>
      <c r="P39" s="275"/>
      <c r="Q39" s="275"/>
      <c r="R39" s="275"/>
      <c r="S39" s="275"/>
      <c r="T39" s="275"/>
      <c r="U39" s="275"/>
      <c r="V39" s="275"/>
      <c r="W39" s="275"/>
      <c r="X39" s="275"/>
      <c r="Y39" s="275"/>
      <c r="Z39" s="275"/>
      <c r="AA39" s="275"/>
      <c r="AB39" s="275"/>
      <c r="AC39" s="275"/>
      <c r="AD39" s="275"/>
      <c r="AE39" s="275"/>
      <c r="AF39" s="275"/>
    </row>
    <row r="40" spans="1:32" ht="24.75" customHeight="1">
      <c r="A40" s="300" t="s">
        <v>1035</v>
      </c>
      <c r="B40" s="310">
        <v>19</v>
      </c>
      <c r="C40" s="311" t="s">
        <v>1011</v>
      </c>
      <c r="D40" s="312" t="s">
        <v>1014</v>
      </c>
      <c r="E40" s="314"/>
      <c r="F40" s="301"/>
      <c r="G40" s="301"/>
      <c r="H40" s="301"/>
      <c r="I40" s="301"/>
      <c r="J40" s="305"/>
      <c r="K40" s="306"/>
      <c r="L40" s="307"/>
      <c r="M40" s="275" t="s">
        <v>1036</v>
      </c>
      <c r="N40" s="275"/>
      <c r="O40" s="275"/>
      <c r="P40" s="275"/>
      <c r="Q40" s="275"/>
      <c r="R40" s="275"/>
      <c r="S40" s="275"/>
      <c r="T40" s="275"/>
      <c r="U40" s="275"/>
      <c r="V40" s="275"/>
      <c r="W40" s="275"/>
      <c r="X40" s="275"/>
      <c r="Y40" s="275"/>
      <c r="Z40" s="275"/>
      <c r="AA40" s="275"/>
      <c r="AB40" s="275"/>
      <c r="AC40" s="275"/>
      <c r="AD40" s="275"/>
      <c r="AE40" s="275"/>
      <c r="AF40" s="275"/>
    </row>
    <row r="41" spans="1:32" ht="24.75" customHeight="1">
      <c r="A41" s="300" t="s">
        <v>1037</v>
      </c>
      <c r="B41" s="310">
        <v>20</v>
      </c>
      <c r="C41" s="311" t="s">
        <v>1011</v>
      </c>
      <c r="D41" s="312" t="s">
        <v>1024</v>
      </c>
      <c r="E41" s="304">
        <v>1</v>
      </c>
      <c r="F41" s="301"/>
      <c r="G41" s="301"/>
      <c r="H41" s="301"/>
      <c r="I41" s="301">
        <v>2</v>
      </c>
      <c r="J41" s="305">
        <f>SUM(F41:I41)</f>
        <v>2</v>
      </c>
      <c r="K41" s="306">
        <f>J41/E41</f>
        <v>2</v>
      </c>
      <c r="L41" s="307">
        <f>IF(((J41/E41)*100)&gt;=100,100%,(J41/E41))</f>
        <v>1</v>
      </c>
      <c r="M41" s="275"/>
      <c r="N41" s="275"/>
      <c r="O41" s="275"/>
      <c r="P41" s="275"/>
      <c r="Q41" s="275"/>
      <c r="R41" s="275"/>
      <c r="S41" s="275"/>
      <c r="T41" s="275"/>
      <c r="U41" s="275"/>
      <c r="V41" s="275"/>
      <c r="W41" s="275"/>
      <c r="X41" s="275"/>
      <c r="Y41" s="275"/>
      <c r="Z41" s="275"/>
      <c r="AA41" s="275"/>
      <c r="AB41" s="275"/>
      <c r="AC41" s="275"/>
      <c r="AD41" s="275"/>
      <c r="AE41" s="275"/>
      <c r="AF41" s="275"/>
    </row>
    <row r="42" spans="1:32" ht="24.75" customHeight="1">
      <c r="A42" s="309" t="s">
        <v>1038</v>
      </c>
      <c r="B42" s="292">
        <f>COUNT(B43:B84)</f>
        <v>42</v>
      </c>
      <c r="C42" s="293"/>
      <c r="D42" s="294"/>
      <c r="E42" s="292">
        <f>COUNT(E43:E84)</f>
        <v>37</v>
      </c>
      <c r="F42" s="295"/>
      <c r="G42" s="295"/>
      <c r="H42" s="295"/>
      <c r="I42" s="295"/>
      <c r="J42" s="296"/>
      <c r="K42" s="297"/>
      <c r="L42" s="298">
        <f>AVERAGE(L43:L84)</f>
        <v>0.47827380952380949</v>
      </c>
      <c r="M42" s="299"/>
      <c r="N42" s="275"/>
      <c r="O42" s="275"/>
      <c r="P42" s="275"/>
      <c r="Q42" s="275"/>
      <c r="R42" s="275"/>
      <c r="S42" s="275"/>
      <c r="T42" s="275"/>
      <c r="U42" s="275"/>
      <c r="V42" s="275"/>
      <c r="W42" s="275"/>
      <c r="X42" s="275"/>
      <c r="Y42" s="275"/>
      <c r="Z42" s="275"/>
      <c r="AA42" s="275"/>
      <c r="AB42" s="275"/>
      <c r="AC42" s="275"/>
      <c r="AD42" s="275"/>
      <c r="AE42" s="275"/>
      <c r="AF42" s="275"/>
    </row>
    <row r="43" spans="1:32" ht="24.75" customHeight="1">
      <c r="A43" s="300" t="s">
        <v>1039</v>
      </c>
      <c r="B43" s="310">
        <v>1</v>
      </c>
      <c r="C43" s="311" t="s">
        <v>1040</v>
      </c>
      <c r="D43" s="312" t="s">
        <v>506</v>
      </c>
      <c r="E43" s="304">
        <v>1</v>
      </c>
      <c r="F43" s="301"/>
      <c r="G43" s="301">
        <v>1</v>
      </c>
      <c r="H43" s="301"/>
      <c r="I43" s="301"/>
      <c r="J43" s="305">
        <f t="shared" ref="J43:J54" si="12">SUM(F43:I43)</f>
        <v>1</v>
      </c>
      <c r="K43" s="306">
        <f t="shared" ref="K43:K54" si="13">J43/E43</f>
        <v>1</v>
      </c>
      <c r="L43" s="307">
        <f t="shared" ref="L43:L54" si="14">IF(((J43/E43)*100)&gt;=100,100%,(J43/E43))</f>
        <v>1</v>
      </c>
      <c r="M43" s="275"/>
      <c r="N43" s="275"/>
      <c r="O43" s="275"/>
      <c r="P43" s="275"/>
      <c r="Q43" s="275"/>
      <c r="R43" s="275"/>
      <c r="S43" s="275"/>
      <c r="T43" s="275"/>
      <c r="U43" s="275"/>
      <c r="V43" s="275"/>
      <c r="W43" s="275"/>
      <c r="X43" s="275"/>
      <c r="Y43" s="275"/>
      <c r="Z43" s="275"/>
      <c r="AA43" s="275"/>
      <c r="AB43" s="275"/>
      <c r="AC43" s="275"/>
      <c r="AD43" s="275"/>
      <c r="AE43" s="275"/>
      <c r="AF43" s="275"/>
    </row>
    <row r="44" spans="1:32" ht="24.75" customHeight="1">
      <c r="A44" s="300" t="s">
        <v>1041</v>
      </c>
      <c r="B44" s="310">
        <v>2</v>
      </c>
      <c r="C44" s="311" t="s">
        <v>1040</v>
      </c>
      <c r="D44" s="312" t="s">
        <v>505</v>
      </c>
      <c r="E44" s="304">
        <v>1</v>
      </c>
      <c r="F44" s="301"/>
      <c r="G44" s="301">
        <v>1</v>
      </c>
      <c r="H44" s="301"/>
      <c r="I44" s="301"/>
      <c r="J44" s="305">
        <f t="shared" si="12"/>
        <v>1</v>
      </c>
      <c r="K44" s="306">
        <f t="shared" si="13"/>
        <v>1</v>
      </c>
      <c r="L44" s="307">
        <f t="shared" si="14"/>
        <v>1</v>
      </c>
      <c r="M44" s="275"/>
      <c r="N44" s="275"/>
      <c r="O44" s="275"/>
      <c r="P44" s="275"/>
      <c r="Q44" s="275"/>
      <c r="R44" s="275"/>
      <c r="S44" s="275"/>
      <c r="T44" s="275"/>
      <c r="U44" s="275"/>
      <c r="V44" s="275"/>
      <c r="W44" s="275"/>
      <c r="X44" s="275"/>
      <c r="Y44" s="275"/>
      <c r="Z44" s="275"/>
      <c r="AA44" s="275"/>
      <c r="AB44" s="275"/>
      <c r="AC44" s="275"/>
      <c r="AD44" s="275"/>
      <c r="AE44" s="275"/>
      <c r="AF44" s="275"/>
    </row>
    <row r="45" spans="1:32" ht="24.75" customHeight="1">
      <c r="A45" s="300" t="s">
        <v>1042</v>
      </c>
      <c r="B45" s="310">
        <v>3</v>
      </c>
      <c r="C45" s="311" t="s">
        <v>1040</v>
      </c>
      <c r="D45" s="312" t="s">
        <v>505</v>
      </c>
      <c r="E45" s="304">
        <v>5</v>
      </c>
      <c r="F45" s="301"/>
      <c r="G45" s="301">
        <v>5</v>
      </c>
      <c r="H45" s="301"/>
      <c r="I45" s="301"/>
      <c r="J45" s="305">
        <f t="shared" si="12"/>
        <v>5</v>
      </c>
      <c r="K45" s="306">
        <f t="shared" si="13"/>
        <v>1</v>
      </c>
      <c r="L45" s="307">
        <f t="shared" si="14"/>
        <v>1</v>
      </c>
      <c r="M45" s="275"/>
      <c r="N45" s="275"/>
      <c r="O45" s="275"/>
      <c r="P45" s="275"/>
      <c r="Q45" s="275"/>
      <c r="R45" s="275"/>
      <c r="S45" s="275"/>
      <c r="T45" s="275"/>
      <c r="U45" s="275"/>
      <c r="V45" s="275"/>
      <c r="W45" s="275"/>
      <c r="X45" s="275"/>
      <c r="Y45" s="275"/>
      <c r="Z45" s="275"/>
      <c r="AA45" s="275"/>
      <c r="AB45" s="275"/>
      <c r="AC45" s="275"/>
      <c r="AD45" s="275"/>
      <c r="AE45" s="275"/>
      <c r="AF45" s="275"/>
    </row>
    <row r="46" spans="1:32" ht="24.75" customHeight="1">
      <c r="A46" s="300" t="s">
        <v>1043</v>
      </c>
      <c r="B46" s="310">
        <v>4</v>
      </c>
      <c r="C46" s="311" t="s">
        <v>1040</v>
      </c>
      <c r="D46" s="312" t="s">
        <v>505</v>
      </c>
      <c r="E46" s="304">
        <v>1</v>
      </c>
      <c r="F46" s="301"/>
      <c r="G46" s="301">
        <v>1</v>
      </c>
      <c r="H46" s="301"/>
      <c r="I46" s="301"/>
      <c r="J46" s="305">
        <f t="shared" si="12"/>
        <v>1</v>
      </c>
      <c r="K46" s="306">
        <f t="shared" si="13"/>
        <v>1</v>
      </c>
      <c r="L46" s="307">
        <f t="shared" si="14"/>
        <v>1</v>
      </c>
      <c r="M46" s="275"/>
      <c r="N46" s="275"/>
      <c r="O46" s="275"/>
      <c r="P46" s="275"/>
      <c r="Q46" s="275"/>
      <c r="R46" s="275"/>
      <c r="S46" s="275"/>
      <c r="T46" s="275"/>
      <c r="U46" s="275"/>
      <c r="V46" s="275"/>
      <c r="W46" s="275"/>
      <c r="X46" s="275"/>
      <c r="Y46" s="275"/>
      <c r="Z46" s="275"/>
      <c r="AA46" s="275"/>
      <c r="AB46" s="275"/>
      <c r="AC46" s="275"/>
      <c r="AD46" s="275"/>
      <c r="AE46" s="275"/>
      <c r="AF46" s="275"/>
    </row>
    <row r="47" spans="1:32" ht="24.75" customHeight="1">
      <c r="A47" s="300" t="s">
        <v>1044</v>
      </c>
      <c r="B47" s="310">
        <v>5</v>
      </c>
      <c r="C47" s="311" t="s">
        <v>1040</v>
      </c>
      <c r="D47" s="312" t="s">
        <v>505</v>
      </c>
      <c r="E47" s="304">
        <v>1</v>
      </c>
      <c r="F47" s="301"/>
      <c r="G47" s="301">
        <v>1</v>
      </c>
      <c r="H47" s="301"/>
      <c r="I47" s="301"/>
      <c r="J47" s="305">
        <f t="shared" si="12"/>
        <v>1</v>
      </c>
      <c r="K47" s="306">
        <f t="shared" si="13"/>
        <v>1</v>
      </c>
      <c r="L47" s="307">
        <f t="shared" si="14"/>
        <v>1</v>
      </c>
      <c r="M47" s="275"/>
      <c r="N47" s="275"/>
      <c r="O47" s="275"/>
      <c r="P47" s="275"/>
      <c r="Q47" s="275"/>
      <c r="R47" s="275"/>
      <c r="S47" s="275"/>
      <c r="T47" s="275"/>
      <c r="U47" s="275"/>
      <c r="V47" s="275"/>
      <c r="W47" s="275"/>
      <c r="X47" s="275"/>
      <c r="Y47" s="275"/>
      <c r="Z47" s="275"/>
      <c r="AA47" s="275"/>
      <c r="AB47" s="275"/>
      <c r="AC47" s="275"/>
      <c r="AD47" s="275"/>
      <c r="AE47" s="275"/>
      <c r="AF47" s="275"/>
    </row>
    <row r="48" spans="1:32" ht="24.75" customHeight="1">
      <c r="A48" s="300" t="s">
        <v>1045</v>
      </c>
      <c r="B48" s="310">
        <v>6</v>
      </c>
      <c r="C48" s="311" t="s">
        <v>1040</v>
      </c>
      <c r="D48" s="312" t="s">
        <v>1046</v>
      </c>
      <c r="E48" s="304">
        <v>2</v>
      </c>
      <c r="F48" s="301"/>
      <c r="G48" s="301">
        <v>0.8</v>
      </c>
      <c r="H48" s="301"/>
      <c r="I48" s="301"/>
      <c r="J48" s="305">
        <f t="shared" si="12"/>
        <v>0.8</v>
      </c>
      <c r="K48" s="306">
        <f t="shared" si="13"/>
        <v>0.4</v>
      </c>
      <c r="L48" s="307">
        <f t="shared" si="14"/>
        <v>0.4</v>
      </c>
      <c r="M48" s="275"/>
      <c r="N48" s="275"/>
      <c r="O48" s="275"/>
      <c r="P48" s="275"/>
      <c r="Q48" s="275"/>
      <c r="R48" s="275"/>
      <c r="S48" s="275"/>
      <c r="T48" s="275"/>
      <c r="U48" s="275"/>
      <c r="V48" s="275"/>
      <c r="W48" s="275"/>
      <c r="X48" s="275"/>
      <c r="Y48" s="275"/>
      <c r="Z48" s="275"/>
      <c r="AA48" s="275"/>
      <c r="AB48" s="275"/>
      <c r="AC48" s="275"/>
      <c r="AD48" s="275"/>
      <c r="AE48" s="275"/>
      <c r="AF48" s="275"/>
    </row>
    <row r="49" spans="1:32" ht="24.75" customHeight="1">
      <c r="A49" s="300" t="s">
        <v>1047</v>
      </c>
      <c r="B49" s="310">
        <v>7</v>
      </c>
      <c r="C49" s="311" t="s">
        <v>1040</v>
      </c>
      <c r="D49" s="312" t="s">
        <v>1046</v>
      </c>
      <c r="E49" s="304">
        <v>4</v>
      </c>
      <c r="F49" s="301"/>
      <c r="G49" s="301">
        <v>0.6</v>
      </c>
      <c r="H49" s="301"/>
      <c r="I49" s="301"/>
      <c r="J49" s="305">
        <f t="shared" si="12"/>
        <v>0.6</v>
      </c>
      <c r="K49" s="306">
        <f t="shared" si="13"/>
        <v>0.15</v>
      </c>
      <c r="L49" s="307">
        <f t="shared" si="14"/>
        <v>0.15</v>
      </c>
      <c r="M49" s="275"/>
      <c r="N49" s="275"/>
      <c r="O49" s="275"/>
      <c r="P49" s="275"/>
      <c r="Q49" s="275"/>
      <c r="R49" s="275"/>
      <c r="S49" s="275"/>
      <c r="T49" s="275"/>
      <c r="U49" s="275"/>
      <c r="V49" s="275"/>
      <c r="W49" s="275"/>
      <c r="X49" s="275"/>
      <c r="Y49" s="275"/>
      <c r="Z49" s="275"/>
      <c r="AA49" s="275"/>
      <c r="AB49" s="275"/>
      <c r="AC49" s="275"/>
      <c r="AD49" s="275"/>
      <c r="AE49" s="275"/>
      <c r="AF49" s="275"/>
    </row>
    <row r="50" spans="1:32" ht="24.75" customHeight="1">
      <c r="A50" s="300" t="s">
        <v>1048</v>
      </c>
      <c r="B50" s="310">
        <v>8</v>
      </c>
      <c r="C50" s="311" t="s">
        <v>1040</v>
      </c>
      <c r="D50" s="312" t="s">
        <v>1046</v>
      </c>
      <c r="E50" s="304">
        <v>2</v>
      </c>
      <c r="F50" s="301"/>
      <c r="G50" s="301">
        <v>0.5</v>
      </c>
      <c r="H50" s="301"/>
      <c r="I50" s="301"/>
      <c r="J50" s="305">
        <f t="shared" si="12"/>
        <v>0.5</v>
      </c>
      <c r="K50" s="306">
        <f t="shared" si="13"/>
        <v>0.25</v>
      </c>
      <c r="L50" s="307">
        <f t="shared" si="14"/>
        <v>0.25</v>
      </c>
      <c r="M50" s="275"/>
      <c r="N50" s="275"/>
      <c r="O50" s="275"/>
      <c r="P50" s="275"/>
      <c r="Q50" s="275"/>
      <c r="R50" s="275"/>
      <c r="S50" s="275"/>
      <c r="T50" s="275"/>
      <c r="U50" s="275"/>
      <c r="V50" s="275"/>
      <c r="W50" s="275"/>
      <c r="X50" s="275"/>
      <c r="Y50" s="275"/>
      <c r="Z50" s="275"/>
      <c r="AA50" s="275"/>
      <c r="AB50" s="275"/>
      <c r="AC50" s="275"/>
      <c r="AD50" s="275"/>
      <c r="AE50" s="275"/>
      <c r="AF50" s="275"/>
    </row>
    <row r="51" spans="1:32" ht="24.75" customHeight="1">
      <c r="A51" s="300" t="s">
        <v>1049</v>
      </c>
      <c r="B51" s="310">
        <v>9</v>
      </c>
      <c r="C51" s="311" t="s">
        <v>1040</v>
      </c>
      <c r="D51" s="312" t="s">
        <v>1046</v>
      </c>
      <c r="E51" s="304">
        <v>2</v>
      </c>
      <c r="F51" s="301"/>
      <c r="G51" s="301">
        <v>0.5</v>
      </c>
      <c r="H51" s="301"/>
      <c r="I51" s="301"/>
      <c r="J51" s="305">
        <f t="shared" si="12"/>
        <v>0.5</v>
      </c>
      <c r="K51" s="306">
        <f t="shared" si="13"/>
        <v>0.25</v>
      </c>
      <c r="L51" s="307">
        <f t="shared" si="14"/>
        <v>0.25</v>
      </c>
      <c r="M51" s="275"/>
      <c r="N51" s="275"/>
      <c r="O51" s="275"/>
      <c r="P51" s="275"/>
      <c r="Q51" s="275"/>
      <c r="R51" s="275"/>
      <c r="S51" s="275"/>
      <c r="T51" s="275"/>
      <c r="U51" s="275"/>
      <c r="V51" s="275"/>
      <c r="W51" s="275"/>
      <c r="X51" s="275"/>
      <c r="Y51" s="275"/>
      <c r="Z51" s="275"/>
      <c r="AA51" s="275"/>
      <c r="AB51" s="275"/>
      <c r="AC51" s="275"/>
      <c r="AD51" s="275"/>
      <c r="AE51" s="275"/>
      <c r="AF51" s="275"/>
    </row>
    <row r="52" spans="1:32" ht="24.75" customHeight="1">
      <c r="A52" s="300" t="s">
        <v>1050</v>
      </c>
      <c r="B52" s="310">
        <v>10</v>
      </c>
      <c r="C52" s="311" t="s">
        <v>1040</v>
      </c>
      <c r="D52" s="312" t="s">
        <v>1046</v>
      </c>
      <c r="E52" s="304">
        <v>8</v>
      </c>
      <c r="F52" s="301"/>
      <c r="G52" s="301">
        <v>1.8</v>
      </c>
      <c r="H52" s="301"/>
      <c r="I52" s="301"/>
      <c r="J52" s="305">
        <f t="shared" si="12"/>
        <v>1.8</v>
      </c>
      <c r="K52" s="306">
        <f t="shared" si="13"/>
        <v>0.22500000000000001</v>
      </c>
      <c r="L52" s="307">
        <f t="shared" si="14"/>
        <v>0.22500000000000001</v>
      </c>
      <c r="M52" s="275"/>
      <c r="N52" s="275"/>
      <c r="O52" s="275"/>
      <c r="P52" s="275"/>
      <c r="Q52" s="275"/>
      <c r="R52" s="275"/>
      <c r="S52" s="275"/>
      <c r="T52" s="275"/>
      <c r="U52" s="275"/>
      <c r="V52" s="275"/>
      <c r="W52" s="275"/>
      <c r="X52" s="275"/>
      <c r="Y52" s="275"/>
      <c r="Z52" s="275"/>
      <c r="AA52" s="275"/>
      <c r="AB52" s="275"/>
      <c r="AC52" s="275"/>
      <c r="AD52" s="275"/>
      <c r="AE52" s="275"/>
      <c r="AF52" s="275"/>
    </row>
    <row r="53" spans="1:32" ht="24.75" customHeight="1">
      <c r="A53" s="300" t="s">
        <v>1051</v>
      </c>
      <c r="B53" s="310">
        <v>11</v>
      </c>
      <c r="C53" s="311" t="s">
        <v>1040</v>
      </c>
      <c r="D53" s="312" t="s">
        <v>1046</v>
      </c>
      <c r="E53" s="304">
        <v>1</v>
      </c>
      <c r="F53" s="301"/>
      <c r="G53" s="301">
        <v>0.25</v>
      </c>
      <c r="H53" s="301"/>
      <c r="I53" s="301"/>
      <c r="J53" s="305">
        <f t="shared" si="12"/>
        <v>0.25</v>
      </c>
      <c r="K53" s="306">
        <f t="shared" si="13"/>
        <v>0.25</v>
      </c>
      <c r="L53" s="307">
        <f t="shared" si="14"/>
        <v>0.25</v>
      </c>
      <c r="M53" s="275"/>
      <c r="N53" s="275"/>
      <c r="O53" s="275"/>
      <c r="P53" s="275"/>
      <c r="Q53" s="275"/>
      <c r="R53" s="275"/>
      <c r="S53" s="275"/>
      <c r="T53" s="275"/>
      <c r="U53" s="275"/>
      <c r="V53" s="275"/>
      <c r="W53" s="275"/>
      <c r="X53" s="275"/>
      <c r="Y53" s="275"/>
      <c r="Z53" s="275"/>
      <c r="AA53" s="275"/>
      <c r="AB53" s="275"/>
      <c r="AC53" s="275"/>
      <c r="AD53" s="275"/>
      <c r="AE53" s="275"/>
      <c r="AF53" s="275"/>
    </row>
    <row r="54" spans="1:32" ht="24.75" customHeight="1">
      <c r="A54" s="300" t="s">
        <v>1052</v>
      </c>
      <c r="B54" s="310">
        <v>12</v>
      </c>
      <c r="C54" s="311" t="s">
        <v>1040</v>
      </c>
      <c r="D54" s="312" t="s">
        <v>504</v>
      </c>
      <c r="E54" s="304">
        <v>2</v>
      </c>
      <c r="F54" s="301"/>
      <c r="G54" s="301">
        <v>1</v>
      </c>
      <c r="H54" s="301"/>
      <c r="I54" s="301"/>
      <c r="J54" s="305">
        <f t="shared" si="12"/>
        <v>1</v>
      </c>
      <c r="K54" s="306">
        <f t="shared" si="13"/>
        <v>0.5</v>
      </c>
      <c r="L54" s="307">
        <f t="shared" si="14"/>
        <v>0.5</v>
      </c>
      <c r="M54" s="275"/>
      <c r="N54" s="275"/>
      <c r="O54" s="275"/>
      <c r="P54" s="275"/>
      <c r="Q54" s="275"/>
      <c r="R54" s="275"/>
      <c r="S54" s="275"/>
      <c r="T54" s="275"/>
      <c r="U54" s="275"/>
      <c r="V54" s="275"/>
      <c r="W54" s="275"/>
      <c r="X54" s="275"/>
      <c r="Y54" s="275"/>
      <c r="Z54" s="275"/>
      <c r="AA54" s="275"/>
      <c r="AB54" s="275"/>
      <c r="AC54" s="275"/>
      <c r="AD54" s="275"/>
      <c r="AE54" s="275"/>
      <c r="AF54" s="275"/>
    </row>
    <row r="55" spans="1:32" ht="24.75" customHeight="1">
      <c r="A55" s="300" t="s">
        <v>1053</v>
      </c>
      <c r="B55" s="310">
        <v>13</v>
      </c>
      <c r="C55" s="311" t="s">
        <v>1040</v>
      </c>
      <c r="D55" s="312" t="s">
        <v>504</v>
      </c>
      <c r="E55" s="304"/>
      <c r="F55" s="301"/>
      <c r="G55" s="301"/>
      <c r="H55" s="301"/>
      <c r="I55" s="301"/>
      <c r="J55" s="305"/>
      <c r="K55" s="306"/>
      <c r="L55" s="307"/>
      <c r="M55" s="275" t="s">
        <v>1054</v>
      </c>
      <c r="N55" s="275"/>
      <c r="O55" s="275"/>
      <c r="P55" s="275"/>
      <c r="Q55" s="275"/>
      <c r="R55" s="275"/>
      <c r="S55" s="275"/>
      <c r="T55" s="275"/>
      <c r="U55" s="275"/>
      <c r="V55" s="275"/>
      <c r="W55" s="275"/>
      <c r="X55" s="275"/>
      <c r="Y55" s="275"/>
      <c r="Z55" s="275"/>
      <c r="AA55" s="275"/>
      <c r="AB55" s="275"/>
      <c r="AC55" s="275"/>
      <c r="AD55" s="275"/>
      <c r="AE55" s="275"/>
      <c r="AF55" s="275"/>
    </row>
    <row r="56" spans="1:32" ht="24.75" customHeight="1">
      <c r="A56" s="300" t="s">
        <v>1055</v>
      </c>
      <c r="B56" s="310">
        <v>14</v>
      </c>
      <c r="C56" s="311" t="s">
        <v>1040</v>
      </c>
      <c r="D56" s="312" t="s">
        <v>504</v>
      </c>
      <c r="E56" s="304"/>
      <c r="F56" s="301"/>
      <c r="G56" s="301"/>
      <c r="H56" s="301"/>
      <c r="I56" s="301"/>
      <c r="J56" s="305"/>
      <c r="K56" s="306"/>
      <c r="L56" s="307"/>
      <c r="M56" s="275" t="s">
        <v>1054</v>
      </c>
      <c r="N56" s="275"/>
      <c r="O56" s="275"/>
      <c r="P56" s="275"/>
      <c r="Q56" s="275"/>
      <c r="R56" s="275"/>
      <c r="S56" s="275"/>
      <c r="T56" s="275"/>
      <c r="U56" s="275"/>
      <c r="V56" s="275"/>
      <c r="W56" s="275"/>
      <c r="X56" s="275"/>
      <c r="Y56" s="275"/>
      <c r="Z56" s="275"/>
      <c r="AA56" s="275"/>
      <c r="AB56" s="275"/>
      <c r="AC56" s="275"/>
      <c r="AD56" s="275"/>
      <c r="AE56" s="275"/>
      <c r="AF56" s="275"/>
    </row>
    <row r="57" spans="1:32" ht="24.75" customHeight="1">
      <c r="A57" s="300" t="s">
        <v>1056</v>
      </c>
      <c r="B57" s="310">
        <v>15</v>
      </c>
      <c r="C57" s="311" t="s">
        <v>1040</v>
      </c>
      <c r="D57" s="312" t="s">
        <v>504</v>
      </c>
      <c r="E57" s="304">
        <v>1</v>
      </c>
      <c r="F57" s="301"/>
      <c r="G57" s="301">
        <v>0</v>
      </c>
      <c r="H57" s="301"/>
      <c r="I57" s="301"/>
      <c r="J57" s="305">
        <f t="shared" ref="J57:J65" si="15">SUM(F57:I57)</f>
        <v>0</v>
      </c>
      <c r="K57" s="306">
        <f t="shared" ref="K57:K65" si="16">J57/E57</f>
        <v>0</v>
      </c>
      <c r="L57" s="307">
        <f t="shared" ref="L57:L65" si="17">IF(((J57/E57)*100)&gt;=100,100%,(J57/E57))</f>
        <v>0</v>
      </c>
      <c r="M57" s="275"/>
      <c r="N57" s="275"/>
      <c r="O57" s="275"/>
      <c r="P57" s="275"/>
      <c r="Q57" s="275"/>
      <c r="R57" s="275"/>
      <c r="S57" s="275"/>
      <c r="T57" s="275"/>
      <c r="U57" s="275"/>
      <c r="V57" s="275"/>
      <c r="W57" s="275"/>
      <c r="X57" s="275"/>
      <c r="Y57" s="275"/>
      <c r="Z57" s="275"/>
      <c r="AA57" s="275"/>
      <c r="AB57" s="275"/>
      <c r="AC57" s="275"/>
      <c r="AD57" s="275"/>
      <c r="AE57" s="275"/>
      <c r="AF57" s="275"/>
    </row>
    <row r="58" spans="1:32" ht="24.75" customHeight="1">
      <c r="A58" s="300" t="s">
        <v>1057</v>
      </c>
      <c r="B58" s="310">
        <v>16</v>
      </c>
      <c r="C58" s="311" t="s">
        <v>1040</v>
      </c>
      <c r="D58" s="312" t="s">
        <v>504</v>
      </c>
      <c r="E58" s="314">
        <v>1</v>
      </c>
      <c r="F58" s="301"/>
      <c r="G58" s="301">
        <v>0</v>
      </c>
      <c r="H58" s="301"/>
      <c r="I58" s="301"/>
      <c r="J58" s="305">
        <f t="shared" si="15"/>
        <v>0</v>
      </c>
      <c r="K58" s="306">
        <f t="shared" si="16"/>
        <v>0</v>
      </c>
      <c r="L58" s="307">
        <f t="shared" si="17"/>
        <v>0</v>
      </c>
      <c r="M58" s="275"/>
      <c r="N58" s="275"/>
      <c r="O58" s="275"/>
      <c r="P58" s="275"/>
      <c r="Q58" s="275"/>
      <c r="R58" s="275"/>
      <c r="S58" s="275"/>
      <c r="T58" s="275"/>
      <c r="U58" s="275"/>
      <c r="V58" s="275"/>
      <c r="W58" s="275"/>
      <c r="X58" s="275"/>
      <c r="Y58" s="275"/>
      <c r="Z58" s="275"/>
      <c r="AA58" s="275"/>
      <c r="AB58" s="275"/>
      <c r="AC58" s="275"/>
      <c r="AD58" s="275"/>
      <c r="AE58" s="275"/>
      <c r="AF58" s="275"/>
    </row>
    <row r="59" spans="1:32" ht="24.75" customHeight="1">
      <c r="A59" s="300" t="s">
        <v>1058</v>
      </c>
      <c r="B59" s="310">
        <v>17</v>
      </c>
      <c r="C59" s="311" t="s">
        <v>1040</v>
      </c>
      <c r="D59" s="312" t="s">
        <v>501</v>
      </c>
      <c r="E59" s="314">
        <v>1</v>
      </c>
      <c r="F59" s="301"/>
      <c r="G59" s="301">
        <v>0</v>
      </c>
      <c r="H59" s="301"/>
      <c r="I59" s="301"/>
      <c r="J59" s="305">
        <f t="shared" si="15"/>
        <v>0</v>
      </c>
      <c r="K59" s="306">
        <f t="shared" si="16"/>
        <v>0</v>
      </c>
      <c r="L59" s="307">
        <f t="shared" si="17"/>
        <v>0</v>
      </c>
      <c r="M59" s="275"/>
      <c r="N59" s="275"/>
      <c r="O59" s="275"/>
      <c r="P59" s="275"/>
      <c r="Q59" s="275"/>
      <c r="R59" s="275"/>
      <c r="S59" s="275"/>
      <c r="T59" s="275"/>
      <c r="U59" s="275"/>
      <c r="V59" s="275"/>
      <c r="W59" s="275"/>
      <c r="X59" s="275"/>
      <c r="Y59" s="275"/>
      <c r="Z59" s="275"/>
      <c r="AA59" s="275"/>
      <c r="AB59" s="275"/>
      <c r="AC59" s="275"/>
      <c r="AD59" s="275"/>
      <c r="AE59" s="275"/>
      <c r="AF59" s="275"/>
    </row>
    <row r="60" spans="1:32" ht="24.75" customHeight="1">
      <c r="A60" s="300" t="s">
        <v>1059</v>
      </c>
      <c r="B60" s="310">
        <v>18</v>
      </c>
      <c r="C60" s="311" t="s">
        <v>1040</v>
      </c>
      <c r="D60" s="312" t="s">
        <v>501</v>
      </c>
      <c r="E60" s="304">
        <v>1</v>
      </c>
      <c r="F60" s="301">
        <v>1</v>
      </c>
      <c r="G60" s="301"/>
      <c r="H60" s="301"/>
      <c r="I60" s="301"/>
      <c r="J60" s="305">
        <f t="shared" si="15"/>
        <v>1</v>
      </c>
      <c r="K60" s="306">
        <f t="shared" si="16"/>
        <v>1</v>
      </c>
      <c r="L60" s="307">
        <f t="shared" si="17"/>
        <v>1</v>
      </c>
      <c r="M60" s="275"/>
      <c r="N60" s="275"/>
      <c r="O60" s="275"/>
      <c r="P60" s="275"/>
      <c r="Q60" s="275"/>
      <c r="R60" s="275"/>
      <c r="S60" s="275"/>
      <c r="T60" s="275"/>
      <c r="U60" s="275"/>
      <c r="V60" s="275"/>
      <c r="W60" s="275"/>
      <c r="X60" s="275"/>
      <c r="Y60" s="275"/>
      <c r="Z60" s="275"/>
      <c r="AA60" s="275"/>
      <c r="AB60" s="275"/>
      <c r="AC60" s="275"/>
      <c r="AD60" s="275"/>
      <c r="AE60" s="275"/>
      <c r="AF60" s="275"/>
    </row>
    <row r="61" spans="1:32" ht="24.75" customHeight="1">
      <c r="A61" s="300" t="s">
        <v>1060</v>
      </c>
      <c r="B61" s="310">
        <v>19</v>
      </c>
      <c r="C61" s="311" t="s">
        <v>1040</v>
      </c>
      <c r="D61" s="312" t="s">
        <v>501</v>
      </c>
      <c r="E61" s="304">
        <v>20</v>
      </c>
      <c r="F61" s="301"/>
      <c r="G61" s="301"/>
      <c r="H61" s="301"/>
      <c r="I61" s="301"/>
      <c r="J61" s="305">
        <f t="shared" si="15"/>
        <v>0</v>
      </c>
      <c r="K61" s="306">
        <f t="shared" si="16"/>
        <v>0</v>
      </c>
      <c r="L61" s="307">
        <f t="shared" si="17"/>
        <v>0</v>
      </c>
      <c r="M61" s="275"/>
      <c r="N61" s="275"/>
      <c r="O61" s="275"/>
      <c r="P61" s="275"/>
      <c r="Q61" s="275"/>
      <c r="R61" s="275"/>
      <c r="S61" s="275"/>
      <c r="T61" s="275"/>
      <c r="U61" s="275"/>
      <c r="V61" s="275"/>
      <c r="W61" s="275"/>
      <c r="X61" s="275"/>
      <c r="Y61" s="275"/>
      <c r="Z61" s="275"/>
      <c r="AA61" s="275"/>
      <c r="AB61" s="275"/>
      <c r="AC61" s="275"/>
      <c r="AD61" s="275"/>
      <c r="AE61" s="275"/>
      <c r="AF61" s="275"/>
    </row>
    <row r="62" spans="1:32" ht="24.75" customHeight="1">
      <c r="A62" s="300" t="s">
        <v>1061</v>
      </c>
      <c r="B62" s="310">
        <v>20</v>
      </c>
      <c r="C62" s="311" t="s">
        <v>1040</v>
      </c>
      <c r="D62" s="312" t="s">
        <v>501</v>
      </c>
      <c r="E62" s="304">
        <v>100</v>
      </c>
      <c r="F62" s="301"/>
      <c r="G62" s="301"/>
      <c r="H62" s="301"/>
      <c r="I62" s="301"/>
      <c r="J62" s="305">
        <f t="shared" si="15"/>
        <v>0</v>
      </c>
      <c r="K62" s="306">
        <f t="shared" si="16"/>
        <v>0</v>
      </c>
      <c r="L62" s="307">
        <f t="shared" si="17"/>
        <v>0</v>
      </c>
      <c r="M62" s="275"/>
      <c r="N62" s="275"/>
      <c r="O62" s="275"/>
      <c r="P62" s="275"/>
      <c r="Q62" s="275"/>
      <c r="R62" s="275"/>
      <c r="S62" s="275"/>
      <c r="T62" s="275"/>
      <c r="U62" s="275"/>
      <c r="V62" s="275"/>
      <c r="W62" s="275"/>
      <c r="X62" s="275"/>
      <c r="Y62" s="275"/>
      <c r="Z62" s="275"/>
      <c r="AA62" s="275"/>
      <c r="AB62" s="275"/>
      <c r="AC62" s="275"/>
      <c r="AD62" s="275"/>
      <c r="AE62" s="275"/>
      <c r="AF62" s="275"/>
    </row>
    <row r="63" spans="1:32" ht="24.75" customHeight="1">
      <c r="A63" s="300" t="s">
        <v>1062</v>
      </c>
      <c r="B63" s="310">
        <v>21</v>
      </c>
      <c r="C63" s="311" t="s">
        <v>1040</v>
      </c>
      <c r="D63" s="312" t="s">
        <v>503</v>
      </c>
      <c r="E63" s="304">
        <v>1</v>
      </c>
      <c r="F63" s="301"/>
      <c r="G63" s="301"/>
      <c r="H63" s="301"/>
      <c r="I63" s="301"/>
      <c r="J63" s="305">
        <f t="shared" si="15"/>
        <v>0</v>
      </c>
      <c r="K63" s="306">
        <f t="shared" si="16"/>
        <v>0</v>
      </c>
      <c r="L63" s="307">
        <f t="shared" si="17"/>
        <v>0</v>
      </c>
      <c r="M63" s="275"/>
      <c r="N63" s="275"/>
      <c r="O63" s="275"/>
      <c r="P63" s="275"/>
      <c r="Q63" s="275"/>
      <c r="R63" s="275"/>
      <c r="S63" s="275"/>
      <c r="T63" s="275"/>
      <c r="U63" s="275"/>
      <c r="V63" s="275"/>
      <c r="W63" s="275"/>
      <c r="X63" s="275"/>
      <c r="Y63" s="275"/>
      <c r="Z63" s="275"/>
      <c r="AA63" s="275"/>
      <c r="AB63" s="275"/>
      <c r="AC63" s="275"/>
      <c r="AD63" s="275"/>
      <c r="AE63" s="275"/>
      <c r="AF63" s="275"/>
    </row>
    <row r="64" spans="1:32" ht="24.75" customHeight="1">
      <c r="A64" s="300" t="s">
        <v>1063</v>
      </c>
      <c r="B64" s="310">
        <v>22</v>
      </c>
      <c r="C64" s="311" t="s">
        <v>1040</v>
      </c>
      <c r="D64" s="312" t="s">
        <v>503</v>
      </c>
      <c r="E64" s="304">
        <v>25</v>
      </c>
      <c r="F64" s="301">
        <v>28</v>
      </c>
      <c r="G64" s="301">
        <v>96</v>
      </c>
      <c r="H64" s="301"/>
      <c r="I64" s="301"/>
      <c r="J64" s="305">
        <f t="shared" si="15"/>
        <v>124</v>
      </c>
      <c r="K64" s="306">
        <f t="shared" si="16"/>
        <v>4.96</v>
      </c>
      <c r="L64" s="307">
        <f t="shared" si="17"/>
        <v>1</v>
      </c>
      <c r="M64" s="275"/>
      <c r="N64" s="275"/>
      <c r="O64" s="275"/>
      <c r="P64" s="275"/>
      <c r="Q64" s="275"/>
      <c r="R64" s="275"/>
      <c r="S64" s="275"/>
      <c r="T64" s="275"/>
      <c r="U64" s="275"/>
      <c r="V64" s="275"/>
      <c r="W64" s="275"/>
      <c r="X64" s="275"/>
      <c r="Y64" s="275"/>
      <c r="Z64" s="275"/>
      <c r="AA64" s="275"/>
      <c r="AB64" s="275"/>
      <c r="AC64" s="275"/>
      <c r="AD64" s="275"/>
      <c r="AE64" s="275"/>
      <c r="AF64" s="275"/>
    </row>
    <row r="65" spans="1:32" ht="24.75" customHeight="1">
      <c r="A65" s="300" t="s">
        <v>1064</v>
      </c>
      <c r="B65" s="310">
        <v>23</v>
      </c>
      <c r="C65" s="311" t="s">
        <v>1040</v>
      </c>
      <c r="D65" s="312" t="s">
        <v>500</v>
      </c>
      <c r="E65" s="304">
        <v>1</v>
      </c>
      <c r="F65" s="301"/>
      <c r="G65" s="301">
        <v>0.25</v>
      </c>
      <c r="H65" s="301"/>
      <c r="I65" s="301"/>
      <c r="J65" s="305">
        <f t="shared" si="15"/>
        <v>0.25</v>
      </c>
      <c r="K65" s="306">
        <f t="shared" si="16"/>
        <v>0.25</v>
      </c>
      <c r="L65" s="307">
        <f t="shared" si="17"/>
        <v>0.25</v>
      </c>
      <c r="M65" s="275"/>
      <c r="N65" s="275"/>
      <c r="O65" s="275"/>
      <c r="P65" s="275"/>
      <c r="Q65" s="275"/>
      <c r="R65" s="275"/>
      <c r="S65" s="275"/>
      <c r="T65" s="275"/>
      <c r="U65" s="275"/>
      <c r="V65" s="275"/>
      <c r="W65" s="275"/>
      <c r="X65" s="275"/>
      <c r="Y65" s="275"/>
      <c r="Z65" s="275"/>
      <c r="AA65" s="275"/>
      <c r="AB65" s="275"/>
      <c r="AC65" s="275"/>
      <c r="AD65" s="275"/>
      <c r="AE65" s="275"/>
      <c r="AF65" s="275"/>
    </row>
    <row r="66" spans="1:32" ht="24.75" customHeight="1">
      <c r="A66" s="300" t="s">
        <v>1065</v>
      </c>
      <c r="B66" s="310">
        <v>24</v>
      </c>
      <c r="C66" s="311" t="s">
        <v>1040</v>
      </c>
      <c r="D66" s="312" t="s">
        <v>500</v>
      </c>
      <c r="E66" s="304"/>
      <c r="F66" s="301"/>
      <c r="G66" s="301"/>
      <c r="H66" s="301"/>
      <c r="I66" s="301"/>
      <c r="J66" s="305"/>
      <c r="K66" s="306"/>
      <c r="L66" s="307"/>
      <c r="M66" s="275" t="s">
        <v>1054</v>
      </c>
      <c r="N66" s="275"/>
      <c r="O66" s="275"/>
      <c r="P66" s="275"/>
      <c r="Q66" s="275"/>
      <c r="R66" s="275"/>
      <c r="S66" s="275"/>
      <c r="T66" s="275"/>
      <c r="U66" s="275"/>
      <c r="V66" s="275"/>
      <c r="W66" s="275"/>
      <c r="X66" s="275"/>
      <c r="Y66" s="275"/>
      <c r="Z66" s="275"/>
      <c r="AA66" s="275"/>
      <c r="AB66" s="275"/>
      <c r="AC66" s="275"/>
      <c r="AD66" s="275"/>
      <c r="AE66" s="275"/>
      <c r="AF66" s="275"/>
    </row>
    <row r="67" spans="1:32" ht="24.75" customHeight="1">
      <c r="A67" s="300" t="s">
        <v>1066</v>
      </c>
      <c r="B67" s="310">
        <v>25</v>
      </c>
      <c r="C67" s="311" t="s">
        <v>1040</v>
      </c>
      <c r="D67" s="312" t="s">
        <v>500</v>
      </c>
      <c r="E67" s="304">
        <v>1</v>
      </c>
      <c r="F67" s="301"/>
      <c r="G67" s="301">
        <v>1</v>
      </c>
      <c r="H67" s="301"/>
      <c r="I67" s="301"/>
      <c r="J67" s="305">
        <f>SUM(F67:I67)</f>
        <v>1</v>
      </c>
      <c r="K67" s="306">
        <f>J67/E67</f>
        <v>1</v>
      </c>
      <c r="L67" s="307">
        <f>IF(((J67/E67)*100)&gt;=100,100%,(J67/E67))</f>
        <v>1</v>
      </c>
      <c r="M67" s="275"/>
      <c r="N67" s="275"/>
      <c r="O67" s="275"/>
      <c r="P67" s="275"/>
      <c r="Q67" s="275"/>
      <c r="R67" s="275"/>
      <c r="S67" s="275"/>
      <c r="T67" s="275"/>
      <c r="U67" s="275"/>
      <c r="V67" s="275"/>
      <c r="W67" s="275"/>
      <c r="X67" s="275"/>
      <c r="Y67" s="275"/>
      <c r="Z67" s="275"/>
      <c r="AA67" s="275"/>
      <c r="AB67" s="275"/>
      <c r="AC67" s="275"/>
      <c r="AD67" s="275"/>
      <c r="AE67" s="275"/>
      <c r="AF67" s="275"/>
    </row>
    <row r="68" spans="1:32" ht="24.75" customHeight="1">
      <c r="A68" s="300" t="s">
        <v>1067</v>
      </c>
      <c r="B68" s="310">
        <v>26</v>
      </c>
      <c r="C68" s="311" t="s">
        <v>1040</v>
      </c>
      <c r="D68" s="312" t="s">
        <v>500</v>
      </c>
      <c r="E68" s="304"/>
      <c r="F68" s="301"/>
      <c r="G68" s="301"/>
      <c r="H68" s="301"/>
      <c r="I68" s="301"/>
      <c r="J68" s="305"/>
      <c r="K68" s="306"/>
      <c r="L68" s="307"/>
      <c r="M68" s="275" t="s">
        <v>1054</v>
      </c>
      <c r="N68" s="275"/>
      <c r="O68" s="275"/>
      <c r="P68" s="275"/>
      <c r="Q68" s="275"/>
      <c r="R68" s="275"/>
      <c r="S68" s="275"/>
      <c r="T68" s="275"/>
      <c r="U68" s="275"/>
      <c r="V68" s="275"/>
      <c r="W68" s="275"/>
      <c r="X68" s="275"/>
      <c r="Y68" s="275"/>
      <c r="Z68" s="275"/>
      <c r="AA68" s="275"/>
      <c r="AB68" s="275"/>
      <c r="AC68" s="275"/>
      <c r="AD68" s="275"/>
      <c r="AE68" s="275"/>
      <c r="AF68" s="275"/>
    </row>
    <row r="69" spans="1:32" ht="24.75" customHeight="1">
      <c r="A69" s="300" t="s">
        <v>1068</v>
      </c>
      <c r="B69" s="310">
        <v>27</v>
      </c>
      <c r="C69" s="311" t="s">
        <v>1069</v>
      </c>
      <c r="D69" s="312" t="s">
        <v>1070</v>
      </c>
      <c r="E69" s="304">
        <v>1</v>
      </c>
      <c r="F69" s="301">
        <v>1</v>
      </c>
      <c r="G69" s="301"/>
      <c r="H69" s="301"/>
      <c r="I69" s="301"/>
      <c r="J69" s="305">
        <f t="shared" ref="J69:J78" si="18">SUM(F69:I69)</f>
        <v>1</v>
      </c>
      <c r="K69" s="306">
        <f t="shared" ref="K69:K78" si="19">J69/E69</f>
        <v>1</v>
      </c>
      <c r="L69" s="307">
        <f t="shared" ref="L69:L78" si="20">IF(((J69/E69)*100)&gt;=100,100%,(J69/E69))</f>
        <v>1</v>
      </c>
      <c r="M69" s="275"/>
      <c r="N69" s="275"/>
      <c r="O69" s="275"/>
      <c r="P69" s="275"/>
      <c r="Q69" s="275"/>
      <c r="R69" s="275"/>
      <c r="S69" s="275"/>
      <c r="T69" s="275"/>
      <c r="U69" s="275"/>
      <c r="V69" s="275"/>
      <c r="W69" s="275"/>
      <c r="X69" s="275"/>
      <c r="Y69" s="275"/>
      <c r="Z69" s="275"/>
      <c r="AA69" s="275"/>
      <c r="AB69" s="275"/>
      <c r="AC69" s="275"/>
      <c r="AD69" s="275"/>
      <c r="AE69" s="275"/>
      <c r="AF69" s="275"/>
    </row>
    <row r="70" spans="1:32" ht="24.75" customHeight="1">
      <c r="A70" s="300" t="s">
        <v>1071</v>
      </c>
      <c r="B70" s="310">
        <v>28</v>
      </c>
      <c r="C70" s="311" t="s">
        <v>1069</v>
      </c>
      <c r="D70" s="312" t="s">
        <v>505</v>
      </c>
      <c r="E70" s="304">
        <v>1</v>
      </c>
      <c r="F70" s="301"/>
      <c r="G70" s="301"/>
      <c r="H70" s="301"/>
      <c r="I70" s="301"/>
      <c r="J70" s="305">
        <f t="shared" si="18"/>
        <v>0</v>
      </c>
      <c r="K70" s="306">
        <f t="shared" si="19"/>
        <v>0</v>
      </c>
      <c r="L70" s="307">
        <f t="shared" si="20"/>
        <v>0</v>
      </c>
      <c r="M70" s="275"/>
      <c r="N70" s="275"/>
      <c r="O70" s="275"/>
      <c r="P70" s="275"/>
      <c r="Q70" s="275"/>
      <c r="R70" s="275"/>
      <c r="S70" s="275"/>
      <c r="T70" s="275"/>
      <c r="U70" s="275"/>
      <c r="V70" s="275"/>
      <c r="W70" s="275"/>
      <c r="X70" s="275"/>
      <c r="Y70" s="275"/>
      <c r="Z70" s="275"/>
      <c r="AA70" s="275"/>
      <c r="AB70" s="275"/>
      <c r="AC70" s="275"/>
      <c r="AD70" s="275"/>
      <c r="AE70" s="275"/>
      <c r="AF70" s="275"/>
    </row>
    <row r="71" spans="1:32" ht="24.75" customHeight="1">
      <c r="A71" s="300" t="s">
        <v>1072</v>
      </c>
      <c r="B71" s="310">
        <v>29</v>
      </c>
      <c r="C71" s="311" t="s">
        <v>1069</v>
      </c>
      <c r="D71" s="312" t="s">
        <v>505</v>
      </c>
      <c r="E71" s="304">
        <v>1</v>
      </c>
      <c r="F71" s="301"/>
      <c r="G71" s="301"/>
      <c r="H71" s="301"/>
      <c r="I71" s="301"/>
      <c r="J71" s="305">
        <f t="shared" si="18"/>
        <v>0</v>
      </c>
      <c r="K71" s="306">
        <f t="shared" si="19"/>
        <v>0</v>
      </c>
      <c r="L71" s="307">
        <f t="shared" si="20"/>
        <v>0</v>
      </c>
      <c r="M71" s="275"/>
      <c r="N71" s="275"/>
      <c r="O71" s="275"/>
      <c r="P71" s="275"/>
      <c r="Q71" s="275"/>
      <c r="R71" s="275"/>
      <c r="S71" s="275"/>
      <c r="T71" s="275"/>
      <c r="U71" s="275"/>
      <c r="V71" s="275"/>
      <c r="W71" s="275"/>
      <c r="X71" s="275"/>
      <c r="Y71" s="275"/>
      <c r="Z71" s="275"/>
      <c r="AA71" s="275"/>
      <c r="AB71" s="275"/>
      <c r="AC71" s="275"/>
      <c r="AD71" s="275"/>
      <c r="AE71" s="275"/>
      <c r="AF71" s="275"/>
    </row>
    <row r="72" spans="1:32" ht="24.75" customHeight="1">
      <c r="A72" s="300" t="s">
        <v>1073</v>
      </c>
      <c r="B72" s="310">
        <v>30</v>
      </c>
      <c r="C72" s="311" t="s">
        <v>1069</v>
      </c>
      <c r="D72" s="312" t="s">
        <v>505</v>
      </c>
      <c r="E72" s="304">
        <v>1</v>
      </c>
      <c r="F72" s="301"/>
      <c r="G72" s="301"/>
      <c r="H72" s="301"/>
      <c r="I72" s="301"/>
      <c r="J72" s="305">
        <f t="shared" si="18"/>
        <v>0</v>
      </c>
      <c r="K72" s="306">
        <f t="shared" si="19"/>
        <v>0</v>
      </c>
      <c r="L72" s="307">
        <f t="shared" si="20"/>
        <v>0</v>
      </c>
      <c r="M72" s="275"/>
      <c r="N72" s="275"/>
      <c r="O72" s="275"/>
      <c r="P72" s="275"/>
      <c r="Q72" s="275"/>
      <c r="R72" s="275"/>
      <c r="S72" s="275"/>
      <c r="T72" s="275"/>
      <c r="U72" s="275"/>
      <c r="V72" s="275"/>
      <c r="W72" s="275"/>
      <c r="X72" s="275"/>
      <c r="Y72" s="275"/>
      <c r="Z72" s="275"/>
      <c r="AA72" s="275"/>
      <c r="AB72" s="275"/>
      <c r="AC72" s="275"/>
      <c r="AD72" s="275"/>
      <c r="AE72" s="275"/>
      <c r="AF72" s="275"/>
    </row>
    <row r="73" spans="1:32" ht="24.75" customHeight="1">
      <c r="A73" s="300" t="s">
        <v>1074</v>
      </c>
      <c r="B73" s="310">
        <v>31</v>
      </c>
      <c r="C73" s="311" t="s">
        <v>1069</v>
      </c>
      <c r="D73" s="312" t="s">
        <v>505</v>
      </c>
      <c r="E73" s="304">
        <v>5</v>
      </c>
      <c r="F73" s="301"/>
      <c r="G73" s="301">
        <v>5</v>
      </c>
      <c r="H73" s="301"/>
      <c r="I73" s="301"/>
      <c r="J73" s="305">
        <f t="shared" si="18"/>
        <v>5</v>
      </c>
      <c r="K73" s="306">
        <f t="shared" si="19"/>
        <v>1</v>
      </c>
      <c r="L73" s="307">
        <f t="shared" si="20"/>
        <v>1</v>
      </c>
      <c r="M73" s="275"/>
      <c r="N73" s="275"/>
      <c r="O73" s="275"/>
      <c r="P73" s="275"/>
      <c r="Q73" s="275"/>
      <c r="R73" s="275"/>
      <c r="S73" s="275"/>
      <c r="T73" s="275"/>
      <c r="U73" s="275"/>
      <c r="V73" s="275"/>
      <c r="W73" s="275"/>
      <c r="X73" s="275"/>
      <c r="Y73" s="275"/>
      <c r="Z73" s="275"/>
      <c r="AA73" s="275"/>
      <c r="AB73" s="275"/>
      <c r="AC73" s="275"/>
      <c r="AD73" s="275"/>
      <c r="AE73" s="275"/>
      <c r="AF73" s="275"/>
    </row>
    <row r="74" spans="1:32" ht="24.75" customHeight="1">
      <c r="A74" s="300" t="s">
        <v>1075</v>
      </c>
      <c r="B74" s="310">
        <v>32</v>
      </c>
      <c r="C74" s="311" t="s">
        <v>1069</v>
      </c>
      <c r="D74" s="312" t="s">
        <v>505</v>
      </c>
      <c r="E74" s="304">
        <v>1</v>
      </c>
      <c r="F74" s="301"/>
      <c r="G74" s="301">
        <v>1</v>
      </c>
      <c r="H74" s="301"/>
      <c r="I74" s="301"/>
      <c r="J74" s="305">
        <f t="shared" si="18"/>
        <v>1</v>
      </c>
      <c r="K74" s="306">
        <f t="shared" si="19"/>
        <v>1</v>
      </c>
      <c r="L74" s="307">
        <f t="shared" si="20"/>
        <v>1</v>
      </c>
      <c r="M74" s="275"/>
      <c r="N74" s="275"/>
      <c r="O74" s="275"/>
      <c r="P74" s="275"/>
      <c r="Q74" s="275"/>
      <c r="R74" s="275"/>
      <c r="S74" s="275"/>
      <c r="T74" s="275"/>
      <c r="U74" s="275"/>
      <c r="V74" s="275"/>
      <c r="W74" s="275"/>
      <c r="X74" s="275"/>
      <c r="Y74" s="275"/>
      <c r="Z74" s="275"/>
      <c r="AA74" s="275"/>
      <c r="AB74" s="275"/>
      <c r="AC74" s="275"/>
      <c r="AD74" s="275"/>
      <c r="AE74" s="275"/>
      <c r="AF74" s="275"/>
    </row>
    <row r="75" spans="1:32" ht="24.75" customHeight="1">
      <c r="A75" s="300" t="s">
        <v>1076</v>
      </c>
      <c r="B75" s="310">
        <v>33</v>
      </c>
      <c r="C75" s="311" t="s">
        <v>1069</v>
      </c>
      <c r="D75" s="312" t="s">
        <v>1046</v>
      </c>
      <c r="E75" s="304">
        <v>1</v>
      </c>
      <c r="F75" s="301">
        <v>0.2</v>
      </c>
      <c r="G75" s="301">
        <v>0.25</v>
      </c>
      <c r="H75" s="301"/>
      <c r="I75" s="301"/>
      <c r="J75" s="305">
        <f t="shared" si="18"/>
        <v>0.45</v>
      </c>
      <c r="K75" s="306">
        <f t="shared" si="19"/>
        <v>0.45</v>
      </c>
      <c r="L75" s="307">
        <f t="shared" si="20"/>
        <v>0.45</v>
      </c>
      <c r="M75" s="275"/>
      <c r="N75" s="275"/>
      <c r="O75" s="275"/>
      <c r="P75" s="275"/>
      <c r="Q75" s="275"/>
      <c r="R75" s="275"/>
      <c r="S75" s="275"/>
      <c r="T75" s="275"/>
      <c r="U75" s="275"/>
      <c r="V75" s="275"/>
      <c r="W75" s="275"/>
      <c r="X75" s="275"/>
      <c r="Y75" s="275"/>
      <c r="Z75" s="275"/>
      <c r="AA75" s="275"/>
      <c r="AB75" s="275"/>
      <c r="AC75" s="275"/>
      <c r="AD75" s="275"/>
      <c r="AE75" s="275"/>
      <c r="AF75" s="275"/>
    </row>
    <row r="76" spans="1:32" ht="24.75" customHeight="1">
      <c r="A76" s="300" t="s">
        <v>1077</v>
      </c>
      <c r="B76" s="310">
        <v>34</v>
      </c>
      <c r="C76" s="311" t="s">
        <v>1069</v>
      </c>
      <c r="D76" s="312" t="s">
        <v>1046</v>
      </c>
      <c r="E76" s="304">
        <v>1</v>
      </c>
      <c r="F76" s="301">
        <v>0.2</v>
      </c>
      <c r="G76" s="301">
        <v>0.25</v>
      </c>
      <c r="H76" s="301"/>
      <c r="I76" s="301"/>
      <c r="J76" s="305">
        <f t="shared" si="18"/>
        <v>0.45</v>
      </c>
      <c r="K76" s="306">
        <f t="shared" si="19"/>
        <v>0.45</v>
      </c>
      <c r="L76" s="307">
        <f t="shared" si="20"/>
        <v>0.45</v>
      </c>
      <c r="M76" s="275"/>
      <c r="N76" s="275"/>
      <c r="O76" s="275"/>
      <c r="P76" s="275"/>
      <c r="Q76" s="275"/>
      <c r="R76" s="275"/>
      <c r="S76" s="275"/>
      <c r="T76" s="275"/>
      <c r="U76" s="275"/>
      <c r="V76" s="275"/>
      <c r="W76" s="275"/>
      <c r="X76" s="275"/>
      <c r="Y76" s="275"/>
      <c r="Z76" s="275"/>
      <c r="AA76" s="275"/>
      <c r="AB76" s="275"/>
      <c r="AC76" s="275"/>
      <c r="AD76" s="275"/>
      <c r="AE76" s="275"/>
      <c r="AF76" s="275"/>
    </row>
    <row r="77" spans="1:32" ht="24.75" customHeight="1">
      <c r="A77" s="300" t="s">
        <v>1078</v>
      </c>
      <c r="B77" s="310">
        <v>35</v>
      </c>
      <c r="C77" s="311" t="s">
        <v>1069</v>
      </c>
      <c r="D77" s="312" t="s">
        <v>1046</v>
      </c>
      <c r="E77" s="304">
        <v>1</v>
      </c>
      <c r="F77" s="301">
        <v>0.2</v>
      </c>
      <c r="G77" s="301">
        <v>0.25</v>
      </c>
      <c r="H77" s="301"/>
      <c r="I77" s="301"/>
      <c r="J77" s="305">
        <f t="shared" si="18"/>
        <v>0.45</v>
      </c>
      <c r="K77" s="306">
        <f t="shared" si="19"/>
        <v>0.45</v>
      </c>
      <c r="L77" s="307">
        <f t="shared" si="20"/>
        <v>0.45</v>
      </c>
      <c r="M77" s="275"/>
      <c r="N77" s="275"/>
      <c r="O77" s="275"/>
      <c r="P77" s="275"/>
      <c r="Q77" s="275"/>
      <c r="R77" s="275"/>
      <c r="S77" s="275"/>
      <c r="T77" s="275"/>
      <c r="U77" s="275"/>
      <c r="V77" s="275"/>
      <c r="W77" s="275"/>
      <c r="X77" s="275"/>
      <c r="Y77" s="275"/>
      <c r="Z77" s="275"/>
      <c r="AA77" s="275"/>
      <c r="AB77" s="275"/>
      <c r="AC77" s="275"/>
      <c r="AD77" s="275"/>
      <c r="AE77" s="275"/>
      <c r="AF77" s="275"/>
    </row>
    <row r="78" spans="1:32" ht="24.75" customHeight="1">
      <c r="A78" s="300" t="s">
        <v>1079</v>
      </c>
      <c r="B78" s="310">
        <v>36</v>
      </c>
      <c r="C78" s="311" t="s">
        <v>1069</v>
      </c>
      <c r="D78" s="312" t="s">
        <v>504</v>
      </c>
      <c r="E78" s="304">
        <v>10</v>
      </c>
      <c r="F78" s="301">
        <v>2</v>
      </c>
      <c r="G78" s="301"/>
      <c r="H78" s="301"/>
      <c r="I78" s="301"/>
      <c r="J78" s="305">
        <f t="shared" si="18"/>
        <v>2</v>
      </c>
      <c r="K78" s="306">
        <f t="shared" si="19"/>
        <v>0.2</v>
      </c>
      <c r="L78" s="307">
        <f t="shared" si="20"/>
        <v>0.2</v>
      </c>
      <c r="M78" s="275"/>
      <c r="N78" s="275"/>
      <c r="O78" s="275"/>
      <c r="P78" s="275"/>
      <c r="Q78" s="275"/>
      <c r="R78" s="275"/>
      <c r="S78" s="275"/>
      <c r="T78" s="275"/>
      <c r="U78" s="275"/>
      <c r="V78" s="275"/>
      <c r="W78" s="275"/>
      <c r="X78" s="275"/>
      <c r="Y78" s="275"/>
      <c r="Z78" s="275"/>
      <c r="AA78" s="275"/>
      <c r="AB78" s="275"/>
      <c r="AC78" s="275"/>
      <c r="AD78" s="275"/>
      <c r="AE78" s="275"/>
      <c r="AF78" s="275"/>
    </row>
    <row r="79" spans="1:32" ht="24.75" customHeight="1">
      <c r="A79" s="300" t="s">
        <v>1080</v>
      </c>
      <c r="B79" s="310">
        <v>37</v>
      </c>
      <c r="C79" s="311" t="s">
        <v>1069</v>
      </c>
      <c r="D79" s="312" t="s">
        <v>504</v>
      </c>
      <c r="E79" s="304"/>
      <c r="F79" s="301"/>
      <c r="G79" s="301"/>
      <c r="H79" s="301"/>
      <c r="I79" s="301"/>
      <c r="J79" s="305"/>
      <c r="K79" s="306"/>
      <c r="L79" s="307"/>
      <c r="M79" s="275" t="s">
        <v>1054</v>
      </c>
      <c r="N79" s="275"/>
      <c r="O79" s="275"/>
      <c r="P79" s="275"/>
      <c r="Q79" s="275"/>
      <c r="R79" s="275"/>
      <c r="S79" s="275"/>
      <c r="T79" s="275"/>
      <c r="U79" s="275"/>
      <c r="V79" s="275"/>
      <c r="W79" s="275"/>
      <c r="X79" s="275"/>
      <c r="Y79" s="275"/>
      <c r="Z79" s="275"/>
      <c r="AA79" s="275"/>
      <c r="AB79" s="275"/>
      <c r="AC79" s="275"/>
      <c r="AD79" s="275"/>
      <c r="AE79" s="275"/>
      <c r="AF79" s="275"/>
    </row>
    <row r="80" spans="1:32" ht="24.75" customHeight="1">
      <c r="A80" s="300" t="s">
        <v>1081</v>
      </c>
      <c r="B80" s="310">
        <v>38</v>
      </c>
      <c r="C80" s="311" t="s">
        <v>1069</v>
      </c>
      <c r="D80" s="312" t="s">
        <v>504</v>
      </c>
      <c r="E80" s="314">
        <v>1</v>
      </c>
      <c r="F80" s="301">
        <v>0</v>
      </c>
      <c r="G80" s="315">
        <v>1</v>
      </c>
      <c r="H80" s="301"/>
      <c r="I80" s="301"/>
      <c r="J80" s="305">
        <f t="shared" ref="J80:J82" si="21">SUM(F80:I80)</f>
        <v>1</v>
      </c>
      <c r="K80" s="306">
        <f t="shared" ref="K80:K82" si="22">J80/E80</f>
        <v>1</v>
      </c>
      <c r="L80" s="307">
        <f t="shared" ref="L80:L82" si="23">IF(((J80/E80)*100)&gt;=100,100%,(J80/E80))</f>
        <v>1</v>
      </c>
      <c r="M80" s="275"/>
      <c r="N80" s="275"/>
      <c r="O80" s="275"/>
      <c r="P80" s="275"/>
      <c r="Q80" s="275"/>
      <c r="R80" s="275"/>
      <c r="S80" s="275"/>
      <c r="T80" s="275"/>
      <c r="U80" s="275"/>
      <c r="V80" s="275"/>
      <c r="W80" s="275"/>
      <c r="X80" s="275"/>
      <c r="Y80" s="275"/>
      <c r="Z80" s="275"/>
      <c r="AA80" s="275"/>
      <c r="AB80" s="275"/>
      <c r="AC80" s="275"/>
      <c r="AD80" s="275"/>
      <c r="AE80" s="275"/>
      <c r="AF80" s="275"/>
    </row>
    <row r="81" spans="1:32" ht="24.75" customHeight="1">
      <c r="A81" s="300" t="s">
        <v>1082</v>
      </c>
      <c r="B81" s="310">
        <v>39</v>
      </c>
      <c r="C81" s="311" t="s">
        <v>1069</v>
      </c>
      <c r="D81" s="312" t="s">
        <v>501</v>
      </c>
      <c r="E81" s="304">
        <v>7</v>
      </c>
      <c r="F81" s="301">
        <v>1</v>
      </c>
      <c r="G81" s="301"/>
      <c r="H81" s="301"/>
      <c r="I81" s="301"/>
      <c r="J81" s="305">
        <f t="shared" si="21"/>
        <v>1</v>
      </c>
      <c r="K81" s="306">
        <f t="shared" si="22"/>
        <v>0.14285714285714285</v>
      </c>
      <c r="L81" s="307">
        <f t="shared" si="23"/>
        <v>0.14285714285714285</v>
      </c>
      <c r="M81" s="275"/>
      <c r="N81" s="275"/>
      <c r="O81" s="275"/>
      <c r="P81" s="275"/>
      <c r="Q81" s="275"/>
      <c r="R81" s="275"/>
      <c r="S81" s="275"/>
      <c r="T81" s="275"/>
      <c r="U81" s="275"/>
      <c r="V81" s="275"/>
      <c r="W81" s="275"/>
      <c r="X81" s="275"/>
      <c r="Y81" s="275"/>
      <c r="Z81" s="275"/>
      <c r="AA81" s="275"/>
      <c r="AB81" s="275"/>
      <c r="AC81" s="275"/>
      <c r="AD81" s="275"/>
      <c r="AE81" s="275"/>
      <c r="AF81" s="275"/>
    </row>
    <row r="82" spans="1:32" ht="24.75" customHeight="1">
      <c r="A82" s="300" t="s">
        <v>1083</v>
      </c>
      <c r="B82" s="310">
        <v>40</v>
      </c>
      <c r="C82" s="311" t="s">
        <v>1069</v>
      </c>
      <c r="D82" s="312" t="s">
        <v>503</v>
      </c>
      <c r="E82" s="304">
        <v>1</v>
      </c>
      <c r="F82" s="301">
        <v>1</v>
      </c>
      <c r="G82" s="301">
        <v>0</v>
      </c>
      <c r="H82" s="301"/>
      <c r="I82" s="301"/>
      <c r="J82" s="305">
        <f t="shared" si="21"/>
        <v>1</v>
      </c>
      <c r="K82" s="306">
        <f t="shared" si="22"/>
        <v>1</v>
      </c>
      <c r="L82" s="307">
        <f t="shared" si="23"/>
        <v>1</v>
      </c>
      <c r="M82" s="275"/>
      <c r="N82" s="275"/>
      <c r="O82" s="275"/>
      <c r="P82" s="275"/>
      <c r="Q82" s="275"/>
      <c r="R82" s="275"/>
      <c r="S82" s="275"/>
      <c r="T82" s="275"/>
      <c r="U82" s="275"/>
      <c r="V82" s="275"/>
      <c r="W82" s="275"/>
      <c r="X82" s="275"/>
      <c r="Y82" s="275"/>
      <c r="Z82" s="275"/>
      <c r="AA82" s="275"/>
      <c r="AB82" s="275"/>
      <c r="AC82" s="275"/>
      <c r="AD82" s="275"/>
      <c r="AE82" s="275"/>
      <c r="AF82" s="275"/>
    </row>
    <row r="83" spans="1:32" ht="24.75" customHeight="1">
      <c r="A83" s="300" t="s">
        <v>1084</v>
      </c>
      <c r="B83" s="310">
        <v>41</v>
      </c>
      <c r="C83" s="311" t="s">
        <v>1069</v>
      </c>
      <c r="D83" s="312" t="s">
        <v>503</v>
      </c>
      <c r="E83" s="304">
        <v>25</v>
      </c>
      <c r="F83" s="301">
        <v>0</v>
      </c>
      <c r="G83" s="301">
        <v>0</v>
      </c>
      <c r="H83" s="301"/>
      <c r="I83" s="301"/>
      <c r="J83" s="305"/>
      <c r="K83" s="306"/>
      <c r="L83" s="307"/>
      <c r="M83" s="275" t="s">
        <v>1085</v>
      </c>
      <c r="N83" s="275"/>
      <c r="O83" s="275"/>
      <c r="P83" s="275"/>
      <c r="Q83" s="275"/>
      <c r="R83" s="275"/>
      <c r="S83" s="275"/>
      <c r="T83" s="275"/>
      <c r="U83" s="275"/>
      <c r="V83" s="275"/>
      <c r="W83" s="275"/>
      <c r="X83" s="275"/>
      <c r="Y83" s="275"/>
      <c r="Z83" s="275"/>
      <c r="AA83" s="275"/>
      <c r="AB83" s="275"/>
      <c r="AC83" s="275"/>
      <c r="AD83" s="275"/>
      <c r="AE83" s="275"/>
      <c r="AF83" s="275"/>
    </row>
    <row r="84" spans="1:32" ht="24.75" customHeight="1">
      <c r="A84" s="300" t="s">
        <v>1086</v>
      </c>
      <c r="B84" s="310">
        <v>42</v>
      </c>
      <c r="C84" s="311" t="s">
        <v>1069</v>
      </c>
      <c r="D84" s="312" t="s">
        <v>500</v>
      </c>
      <c r="E84" s="304">
        <v>1</v>
      </c>
      <c r="F84" s="301"/>
      <c r="G84" s="301">
        <v>0.25</v>
      </c>
      <c r="H84" s="301"/>
      <c r="I84" s="301"/>
      <c r="J84" s="305">
        <f>SUM(F84:I84)</f>
        <v>0.25</v>
      </c>
      <c r="K84" s="306">
        <f>J84/E84</f>
        <v>0.25</v>
      </c>
      <c r="L84" s="307">
        <f>IF(((J84/E84)*100)&gt;=100,100%,(J84/E84))</f>
        <v>0.25</v>
      </c>
      <c r="M84" s="275"/>
      <c r="N84" s="275"/>
      <c r="O84" s="275"/>
      <c r="P84" s="275"/>
      <c r="Q84" s="275"/>
      <c r="R84" s="275"/>
      <c r="S84" s="275"/>
      <c r="T84" s="275"/>
      <c r="U84" s="275"/>
      <c r="V84" s="275"/>
      <c r="W84" s="275"/>
      <c r="X84" s="275"/>
      <c r="Y84" s="275"/>
      <c r="Z84" s="275"/>
      <c r="AA84" s="275"/>
      <c r="AB84" s="275"/>
      <c r="AC84" s="275"/>
      <c r="AD84" s="275"/>
      <c r="AE84" s="275"/>
      <c r="AF84" s="275"/>
    </row>
    <row r="85" spans="1:32" ht="24.75" customHeight="1">
      <c r="A85" s="309" t="s">
        <v>1087</v>
      </c>
      <c r="B85" s="292">
        <f>COUNT(B86:B117)</f>
        <v>32</v>
      </c>
      <c r="C85" s="293"/>
      <c r="D85" s="294"/>
      <c r="E85" s="292">
        <f>COUNT(E86:E117)</f>
        <v>21</v>
      </c>
      <c r="F85" s="295"/>
      <c r="G85" s="295"/>
      <c r="H85" s="295"/>
      <c r="I85" s="295"/>
      <c r="J85" s="296"/>
      <c r="K85" s="297"/>
      <c r="L85" s="298">
        <f>AVERAGE(L86:L117)</f>
        <v>0.52285714285714291</v>
      </c>
      <c r="M85" s="275"/>
      <c r="N85" s="275"/>
      <c r="O85" s="275"/>
      <c r="P85" s="275"/>
      <c r="Q85" s="275"/>
      <c r="R85" s="275"/>
      <c r="S85" s="275"/>
      <c r="T85" s="275"/>
      <c r="U85" s="275"/>
      <c r="V85" s="275"/>
      <c r="W85" s="275"/>
      <c r="X85" s="275"/>
      <c r="Y85" s="275"/>
      <c r="Z85" s="275"/>
      <c r="AA85" s="275"/>
      <c r="AB85" s="275"/>
      <c r="AC85" s="275"/>
      <c r="AD85" s="275"/>
      <c r="AE85" s="275"/>
      <c r="AF85" s="275"/>
    </row>
    <row r="86" spans="1:32" ht="24.75" customHeight="1">
      <c r="A86" s="316" t="s">
        <v>1088</v>
      </c>
      <c r="B86" s="310">
        <v>1</v>
      </c>
      <c r="C86" s="317" t="s">
        <v>1040</v>
      </c>
      <c r="D86" s="318" t="s">
        <v>500</v>
      </c>
      <c r="E86" s="304">
        <v>0.25</v>
      </c>
      <c r="F86" s="301"/>
      <c r="G86" s="301"/>
      <c r="H86" s="301"/>
      <c r="I86" s="301">
        <v>1</v>
      </c>
      <c r="J86" s="305">
        <f t="shared" ref="J86:J90" si="24">SUM(F86:I86)</f>
        <v>1</v>
      </c>
      <c r="K86" s="306">
        <f t="shared" ref="K86:K90" si="25">J86/E86</f>
        <v>4</v>
      </c>
      <c r="L86" s="307">
        <f t="shared" ref="L86:L90" si="26">IF(((J86/E86)*100)&gt;=100,100%,(J86/E86))</f>
        <v>1</v>
      </c>
      <c r="M86" s="275"/>
      <c r="N86" s="275"/>
      <c r="O86" s="275"/>
      <c r="P86" s="275"/>
      <c r="Q86" s="275"/>
      <c r="R86" s="275"/>
      <c r="S86" s="275"/>
      <c r="T86" s="275"/>
      <c r="U86" s="275"/>
      <c r="V86" s="275"/>
      <c r="W86" s="275"/>
      <c r="X86" s="275"/>
      <c r="Y86" s="275"/>
      <c r="Z86" s="275"/>
      <c r="AA86" s="275"/>
      <c r="AB86" s="275"/>
      <c r="AC86" s="275"/>
      <c r="AD86" s="275"/>
      <c r="AE86" s="275"/>
      <c r="AF86" s="275"/>
    </row>
    <row r="87" spans="1:32" ht="24.75" customHeight="1">
      <c r="A87" s="319" t="s">
        <v>1089</v>
      </c>
      <c r="B87" s="310">
        <v>2</v>
      </c>
      <c r="C87" s="317" t="s">
        <v>1040</v>
      </c>
      <c r="D87" s="320" t="s">
        <v>501</v>
      </c>
      <c r="E87" s="304">
        <v>2</v>
      </c>
      <c r="F87" s="301"/>
      <c r="G87" s="301"/>
      <c r="H87" s="301"/>
      <c r="I87" s="301"/>
      <c r="J87" s="305">
        <f t="shared" si="24"/>
        <v>0</v>
      </c>
      <c r="K87" s="306">
        <f t="shared" si="25"/>
        <v>0</v>
      </c>
      <c r="L87" s="307">
        <f t="shared" si="26"/>
        <v>0</v>
      </c>
      <c r="M87" s="275"/>
      <c r="N87" s="275"/>
      <c r="O87" s="275"/>
      <c r="P87" s="275"/>
      <c r="Q87" s="275"/>
      <c r="R87" s="275"/>
      <c r="S87" s="275"/>
      <c r="T87" s="275"/>
      <c r="U87" s="275"/>
      <c r="V87" s="275"/>
      <c r="W87" s="275"/>
      <c r="X87" s="275"/>
      <c r="Y87" s="275"/>
      <c r="Z87" s="275"/>
      <c r="AA87" s="275"/>
      <c r="AB87" s="275"/>
      <c r="AC87" s="275"/>
      <c r="AD87" s="275"/>
      <c r="AE87" s="275"/>
      <c r="AF87" s="275"/>
    </row>
    <row r="88" spans="1:32" ht="24.75" customHeight="1">
      <c r="A88" s="319" t="s">
        <v>1090</v>
      </c>
      <c r="B88" s="310">
        <v>3</v>
      </c>
      <c r="C88" s="317" t="s">
        <v>1040</v>
      </c>
      <c r="D88" s="318" t="s">
        <v>500</v>
      </c>
      <c r="E88" s="304">
        <v>0.25</v>
      </c>
      <c r="F88" s="301"/>
      <c r="G88" s="301"/>
      <c r="H88" s="301"/>
      <c r="I88" s="301">
        <v>1</v>
      </c>
      <c r="J88" s="305">
        <f t="shared" si="24"/>
        <v>1</v>
      </c>
      <c r="K88" s="306">
        <f t="shared" si="25"/>
        <v>4</v>
      </c>
      <c r="L88" s="307">
        <f t="shared" si="26"/>
        <v>1</v>
      </c>
      <c r="M88" s="275"/>
      <c r="N88" s="275"/>
      <c r="O88" s="275"/>
      <c r="P88" s="275"/>
      <c r="Q88" s="275"/>
      <c r="R88" s="275"/>
      <c r="S88" s="275"/>
      <c r="T88" s="275"/>
      <c r="U88" s="275"/>
      <c r="V88" s="275"/>
      <c r="W88" s="275"/>
      <c r="X88" s="275"/>
      <c r="Y88" s="275"/>
      <c r="Z88" s="275"/>
      <c r="AA88" s="275"/>
      <c r="AB88" s="275"/>
      <c r="AC88" s="275"/>
      <c r="AD88" s="275"/>
      <c r="AE88" s="275"/>
      <c r="AF88" s="275"/>
    </row>
    <row r="89" spans="1:32" ht="24.75" customHeight="1">
      <c r="A89" s="319" t="s">
        <v>1091</v>
      </c>
      <c r="B89" s="310">
        <v>4</v>
      </c>
      <c r="C89" s="317" t="s">
        <v>1040</v>
      </c>
      <c r="D89" s="318" t="s">
        <v>500</v>
      </c>
      <c r="E89" s="304">
        <v>0.25</v>
      </c>
      <c r="F89" s="301"/>
      <c r="G89" s="301"/>
      <c r="H89" s="301"/>
      <c r="I89" s="301">
        <v>1</v>
      </c>
      <c r="J89" s="305">
        <f t="shared" si="24"/>
        <v>1</v>
      </c>
      <c r="K89" s="306">
        <f t="shared" si="25"/>
        <v>4</v>
      </c>
      <c r="L89" s="307">
        <f t="shared" si="26"/>
        <v>1</v>
      </c>
      <c r="M89" s="275"/>
      <c r="N89" s="275"/>
      <c r="O89" s="275"/>
      <c r="P89" s="275"/>
      <c r="Q89" s="275"/>
      <c r="R89" s="275"/>
      <c r="S89" s="275"/>
      <c r="T89" s="275"/>
      <c r="U89" s="275"/>
      <c r="V89" s="275"/>
      <c r="W89" s="275"/>
      <c r="X89" s="275"/>
      <c r="Y89" s="275"/>
      <c r="Z89" s="275"/>
      <c r="AA89" s="275"/>
      <c r="AB89" s="275"/>
      <c r="AC89" s="275"/>
      <c r="AD89" s="275"/>
      <c r="AE89" s="275"/>
      <c r="AF89" s="275"/>
    </row>
    <row r="90" spans="1:32" ht="24.75" customHeight="1">
      <c r="A90" s="319" t="s">
        <v>1092</v>
      </c>
      <c r="B90" s="310">
        <v>5</v>
      </c>
      <c r="C90" s="317" t="s">
        <v>1040</v>
      </c>
      <c r="D90" s="318" t="s">
        <v>500</v>
      </c>
      <c r="E90" s="304">
        <v>1</v>
      </c>
      <c r="F90" s="301"/>
      <c r="G90" s="301"/>
      <c r="H90" s="301"/>
      <c r="I90" s="301">
        <v>1</v>
      </c>
      <c r="J90" s="305">
        <f t="shared" si="24"/>
        <v>1</v>
      </c>
      <c r="K90" s="306">
        <f t="shared" si="25"/>
        <v>1</v>
      </c>
      <c r="L90" s="307">
        <f t="shared" si="26"/>
        <v>1</v>
      </c>
      <c r="M90" s="275"/>
      <c r="N90" s="275"/>
      <c r="O90" s="275"/>
      <c r="P90" s="275"/>
      <c r="Q90" s="275"/>
      <c r="R90" s="275"/>
      <c r="S90" s="275"/>
      <c r="T90" s="275"/>
      <c r="U90" s="275"/>
      <c r="V90" s="275"/>
      <c r="W90" s="275"/>
      <c r="X90" s="275"/>
      <c r="Y90" s="275"/>
      <c r="Z90" s="275"/>
      <c r="AA90" s="275"/>
      <c r="AB90" s="275"/>
      <c r="AC90" s="275"/>
      <c r="AD90" s="275"/>
      <c r="AE90" s="275"/>
      <c r="AF90" s="275"/>
    </row>
    <row r="91" spans="1:32" ht="24.75" customHeight="1">
      <c r="A91" s="319" t="s">
        <v>1093</v>
      </c>
      <c r="B91" s="310">
        <v>6</v>
      </c>
      <c r="C91" s="317" t="s">
        <v>1040</v>
      </c>
      <c r="D91" s="321" t="s">
        <v>502</v>
      </c>
      <c r="E91" s="304"/>
      <c r="F91" s="301"/>
      <c r="G91" s="301"/>
      <c r="H91" s="301"/>
      <c r="I91" s="301"/>
      <c r="J91" s="305"/>
      <c r="K91" s="306"/>
      <c r="L91" s="307"/>
      <c r="M91" s="275" t="s">
        <v>1054</v>
      </c>
      <c r="N91" s="275"/>
      <c r="O91" s="275"/>
      <c r="P91" s="275"/>
      <c r="Q91" s="275"/>
      <c r="R91" s="275"/>
      <c r="S91" s="275"/>
      <c r="T91" s="275"/>
      <c r="U91" s="275"/>
      <c r="V91" s="275"/>
      <c r="W91" s="275"/>
      <c r="X91" s="275"/>
      <c r="Y91" s="275"/>
      <c r="Z91" s="275"/>
      <c r="AA91" s="275"/>
      <c r="AB91" s="275"/>
      <c r="AC91" s="275"/>
      <c r="AD91" s="275"/>
      <c r="AE91" s="275"/>
      <c r="AF91" s="275"/>
    </row>
    <row r="92" spans="1:32" ht="24.75" customHeight="1">
      <c r="A92" s="319" t="s">
        <v>1094</v>
      </c>
      <c r="B92" s="310">
        <v>7</v>
      </c>
      <c r="C92" s="317" t="s">
        <v>1040</v>
      </c>
      <c r="D92" s="321" t="s">
        <v>502</v>
      </c>
      <c r="E92" s="304"/>
      <c r="F92" s="301"/>
      <c r="G92" s="301"/>
      <c r="H92" s="301"/>
      <c r="I92" s="301"/>
      <c r="J92" s="305"/>
      <c r="K92" s="306"/>
      <c r="L92" s="307"/>
      <c r="M92" s="275" t="s">
        <v>1054</v>
      </c>
      <c r="N92" s="275"/>
      <c r="O92" s="275"/>
      <c r="P92" s="275"/>
      <c r="Q92" s="275"/>
      <c r="R92" s="275"/>
      <c r="S92" s="275"/>
      <c r="T92" s="275"/>
      <c r="U92" s="275"/>
      <c r="V92" s="275"/>
      <c r="W92" s="275"/>
      <c r="X92" s="275"/>
      <c r="Y92" s="275"/>
      <c r="Z92" s="275"/>
      <c r="AA92" s="275"/>
      <c r="AB92" s="275"/>
      <c r="AC92" s="275"/>
      <c r="AD92" s="275"/>
      <c r="AE92" s="275"/>
      <c r="AF92" s="275"/>
    </row>
    <row r="93" spans="1:32" ht="24.75" customHeight="1">
      <c r="A93" s="319" t="s">
        <v>1095</v>
      </c>
      <c r="B93" s="310">
        <v>8</v>
      </c>
      <c r="C93" s="317" t="s">
        <v>1040</v>
      </c>
      <c r="D93" s="321" t="s">
        <v>504</v>
      </c>
      <c r="E93" s="304">
        <v>2</v>
      </c>
      <c r="F93" s="301"/>
      <c r="G93" s="301"/>
      <c r="H93" s="301"/>
      <c r="I93" s="301">
        <v>1</v>
      </c>
      <c r="J93" s="305">
        <f>SUM(F93:I93)</f>
        <v>1</v>
      </c>
      <c r="K93" s="306">
        <f>J93/E93</f>
        <v>0.5</v>
      </c>
      <c r="L93" s="307">
        <f>IF(((J93/E93)*100)&gt;=100,100%,(J93/E93))</f>
        <v>0.5</v>
      </c>
      <c r="M93" s="275"/>
      <c r="N93" s="275"/>
      <c r="O93" s="275"/>
      <c r="P93" s="275"/>
      <c r="Q93" s="275"/>
      <c r="R93" s="275"/>
      <c r="S93" s="275"/>
      <c r="T93" s="275"/>
      <c r="U93" s="275"/>
      <c r="V93" s="275"/>
      <c r="W93" s="275"/>
      <c r="X93" s="275"/>
      <c r="Y93" s="275"/>
      <c r="Z93" s="275"/>
      <c r="AA93" s="275"/>
      <c r="AB93" s="275"/>
      <c r="AC93" s="275"/>
      <c r="AD93" s="275"/>
      <c r="AE93" s="275"/>
      <c r="AF93" s="275"/>
    </row>
    <row r="94" spans="1:32" ht="24.75" customHeight="1">
      <c r="A94" s="319" t="s">
        <v>1096</v>
      </c>
      <c r="B94" s="310">
        <v>9</v>
      </c>
      <c r="C94" s="317" t="s">
        <v>1040</v>
      </c>
      <c r="D94" s="321" t="s">
        <v>502</v>
      </c>
      <c r="E94" s="304"/>
      <c r="F94" s="301"/>
      <c r="G94" s="301"/>
      <c r="H94" s="301"/>
      <c r="I94" s="301"/>
      <c r="J94" s="305"/>
      <c r="K94" s="306"/>
      <c r="L94" s="307"/>
      <c r="M94" s="275" t="s">
        <v>1054</v>
      </c>
      <c r="N94" s="275"/>
      <c r="O94" s="275"/>
      <c r="P94" s="275"/>
      <c r="Q94" s="275"/>
      <c r="R94" s="275"/>
      <c r="S94" s="275"/>
      <c r="T94" s="275"/>
      <c r="U94" s="275"/>
      <c r="V94" s="275"/>
      <c r="W94" s="275"/>
      <c r="X94" s="275"/>
      <c r="Y94" s="275"/>
      <c r="Z94" s="275"/>
      <c r="AA94" s="275"/>
      <c r="AB94" s="275"/>
      <c r="AC94" s="275"/>
      <c r="AD94" s="275"/>
      <c r="AE94" s="275"/>
      <c r="AF94" s="275"/>
    </row>
    <row r="95" spans="1:32" ht="24.75" customHeight="1">
      <c r="A95" s="319" t="s">
        <v>1097</v>
      </c>
      <c r="B95" s="310">
        <v>10</v>
      </c>
      <c r="C95" s="317" t="s">
        <v>1040</v>
      </c>
      <c r="D95" s="318" t="s">
        <v>500</v>
      </c>
      <c r="E95" s="304">
        <v>0.25</v>
      </c>
      <c r="F95" s="301"/>
      <c r="G95" s="301"/>
      <c r="H95" s="301"/>
      <c r="I95" s="301">
        <v>0</v>
      </c>
      <c r="J95" s="305">
        <f t="shared" ref="J95:J97" si="27">SUM(F95:I95)</f>
        <v>0</v>
      </c>
      <c r="K95" s="306">
        <f t="shared" ref="K95:K97" si="28">J95/E95</f>
        <v>0</v>
      </c>
      <c r="L95" s="307">
        <f t="shared" ref="L95:L97" si="29">IF(((J95/E95)*100)&gt;=100,100%,(J95/E95))</f>
        <v>0</v>
      </c>
      <c r="M95" s="275"/>
      <c r="N95" s="275"/>
      <c r="O95" s="275"/>
      <c r="P95" s="275"/>
      <c r="Q95" s="275"/>
      <c r="R95" s="275"/>
      <c r="S95" s="275"/>
      <c r="T95" s="275"/>
      <c r="U95" s="275"/>
      <c r="V95" s="275"/>
      <c r="W95" s="275"/>
      <c r="X95" s="275"/>
      <c r="Y95" s="275"/>
      <c r="Z95" s="275"/>
      <c r="AA95" s="275"/>
      <c r="AB95" s="275"/>
      <c r="AC95" s="275"/>
      <c r="AD95" s="275"/>
      <c r="AE95" s="275"/>
      <c r="AF95" s="275"/>
    </row>
    <row r="96" spans="1:32" ht="24.75" customHeight="1">
      <c r="A96" s="319" t="s">
        <v>1098</v>
      </c>
      <c r="B96" s="310">
        <v>11</v>
      </c>
      <c r="C96" s="317" t="s">
        <v>1040</v>
      </c>
      <c r="D96" s="321" t="s">
        <v>504</v>
      </c>
      <c r="E96" s="304">
        <v>8.3299999999999999E-2</v>
      </c>
      <c r="F96" s="301"/>
      <c r="G96" s="301"/>
      <c r="H96" s="301"/>
      <c r="I96" s="301">
        <v>8.33</v>
      </c>
      <c r="J96" s="305">
        <f t="shared" si="27"/>
        <v>8.33</v>
      </c>
      <c r="K96" s="306">
        <f t="shared" si="28"/>
        <v>100</v>
      </c>
      <c r="L96" s="307">
        <f t="shared" si="29"/>
        <v>1</v>
      </c>
      <c r="M96" s="275"/>
      <c r="N96" s="275"/>
      <c r="O96" s="275"/>
      <c r="P96" s="275"/>
      <c r="Q96" s="275"/>
      <c r="R96" s="275"/>
      <c r="S96" s="275"/>
      <c r="T96" s="275"/>
      <c r="U96" s="275"/>
      <c r="V96" s="275"/>
      <c r="W96" s="275"/>
      <c r="X96" s="275"/>
      <c r="Y96" s="275"/>
      <c r="Z96" s="275"/>
      <c r="AA96" s="275"/>
      <c r="AB96" s="275"/>
      <c r="AC96" s="275"/>
      <c r="AD96" s="275"/>
      <c r="AE96" s="275"/>
      <c r="AF96" s="275"/>
    </row>
    <row r="97" spans="1:32" ht="24.75" customHeight="1">
      <c r="A97" s="319" t="s">
        <v>1099</v>
      </c>
      <c r="B97" s="310">
        <v>12</v>
      </c>
      <c r="C97" s="317" t="s">
        <v>1040</v>
      </c>
      <c r="D97" s="320" t="s">
        <v>501</v>
      </c>
      <c r="E97" s="304">
        <v>3</v>
      </c>
      <c r="F97" s="301"/>
      <c r="G97" s="301"/>
      <c r="H97" s="301"/>
      <c r="I97" s="301"/>
      <c r="J97" s="305">
        <f t="shared" si="27"/>
        <v>0</v>
      </c>
      <c r="K97" s="306">
        <f t="shared" si="28"/>
        <v>0</v>
      </c>
      <c r="L97" s="307">
        <f t="shared" si="29"/>
        <v>0</v>
      </c>
      <c r="M97" s="275"/>
      <c r="N97" s="275"/>
      <c r="O97" s="275"/>
      <c r="P97" s="275"/>
      <c r="Q97" s="275"/>
      <c r="R97" s="275"/>
      <c r="S97" s="275"/>
      <c r="T97" s="275"/>
      <c r="U97" s="275"/>
      <c r="V97" s="275"/>
      <c r="W97" s="275"/>
      <c r="X97" s="275"/>
      <c r="Y97" s="275"/>
      <c r="Z97" s="275"/>
      <c r="AA97" s="275"/>
      <c r="AB97" s="275"/>
      <c r="AC97" s="275"/>
      <c r="AD97" s="275"/>
      <c r="AE97" s="275"/>
      <c r="AF97" s="275"/>
    </row>
    <row r="98" spans="1:32" ht="24.75" customHeight="1">
      <c r="A98" s="319" t="s">
        <v>1100</v>
      </c>
      <c r="B98" s="310">
        <v>13</v>
      </c>
      <c r="C98" s="317" t="s">
        <v>1040</v>
      </c>
      <c r="D98" s="321" t="s">
        <v>502</v>
      </c>
      <c r="E98" s="304"/>
      <c r="F98" s="301"/>
      <c r="G98" s="301"/>
      <c r="H98" s="301"/>
      <c r="I98" s="301"/>
      <c r="J98" s="305"/>
      <c r="K98" s="306"/>
      <c r="L98" s="307"/>
      <c r="M98" s="275" t="s">
        <v>1054</v>
      </c>
      <c r="N98" s="275"/>
      <c r="O98" s="275"/>
      <c r="P98" s="275"/>
      <c r="Q98" s="275"/>
      <c r="R98" s="275"/>
      <c r="S98" s="275"/>
      <c r="T98" s="275"/>
      <c r="U98" s="275"/>
      <c r="V98" s="275"/>
      <c r="W98" s="275"/>
      <c r="X98" s="275"/>
      <c r="Y98" s="275"/>
      <c r="Z98" s="275"/>
      <c r="AA98" s="275"/>
      <c r="AB98" s="275"/>
      <c r="AC98" s="275"/>
      <c r="AD98" s="275"/>
      <c r="AE98" s="275"/>
      <c r="AF98" s="275"/>
    </row>
    <row r="99" spans="1:32" ht="24.75" customHeight="1">
      <c r="A99" s="319" t="s">
        <v>1101</v>
      </c>
      <c r="B99" s="310">
        <v>14</v>
      </c>
      <c r="C99" s="317" t="s">
        <v>1040</v>
      </c>
      <c r="D99" s="321" t="s">
        <v>502</v>
      </c>
      <c r="E99" s="304"/>
      <c r="F99" s="301"/>
      <c r="G99" s="301"/>
      <c r="H99" s="301"/>
      <c r="I99" s="301"/>
      <c r="J99" s="305"/>
      <c r="K99" s="306"/>
      <c r="L99" s="307"/>
      <c r="M99" s="275" t="s">
        <v>1054</v>
      </c>
      <c r="N99" s="275"/>
      <c r="O99" s="275"/>
      <c r="P99" s="275"/>
      <c r="Q99" s="275"/>
      <c r="R99" s="275"/>
      <c r="S99" s="275"/>
      <c r="T99" s="275"/>
      <c r="U99" s="275"/>
      <c r="V99" s="275"/>
      <c r="W99" s="275"/>
      <c r="X99" s="275"/>
      <c r="Y99" s="275"/>
      <c r="Z99" s="275"/>
      <c r="AA99" s="275"/>
      <c r="AB99" s="275"/>
      <c r="AC99" s="275"/>
      <c r="AD99" s="275"/>
      <c r="AE99" s="275"/>
      <c r="AF99" s="275"/>
    </row>
    <row r="100" spans="1:32" ht="24.75" customHeight="1">
      <c r="A100" s="319" t="s">
        <v>1102</v>
      </c>
      <c r="B100" s="310">
        <v>15</v>
      </c>
      <c r="C100" s="317" t="s">
        <v>1040</v>
      </c>
      <c r="D100" s="321" t="s">
        <v>504</v>
      </c>
      <c r="E100" s="304">
        <v>1</v>
      </c>
      <c r="F100" s="301"/>
      <c r="G100" s="301"/>
      <c r="H100" s="301"/>
      <c r="I100" s="301">
        <v>1</v>
      </c>
      <c r="J100" s="305">
        <f>SUM(F100:I100)</f>
        <v>1</v>
      </c>
      <c r="K100" s="306">
        <f>J100/E100</f>
        <v>1</v>
      </c>
      <c r="L100" s="307">
        <f>IF(((J100/E100)*100)&gt;=100,100%,(J100/E100))</f>
        <v>1</v>
      </c>
      <c r="M100" s="275"/>
      <c r="N100" s="275"/>
      <c r="O100" s="275"/>
      <c r="P100" s="275"/>
      <c r="Q100" s="275"/>
      <c r="R100" s="275"/>
      <c r="S100" s="275"/>
      <c r="T100" s="275"/>
      <c r="U100" s="275"/>
      <c r="V100" s="275"/>
      <c r="W100" s="275"/>
      <c r="X100" s="275"/>
      <c r="Y100" s="275"/>
      <c r="Z100" s="275"/>
      <c r="AA100" s="275"/>
      <c r="AB100" s="275"/>
      <c r="AC100" s="275"/>
      <c r="AD100" s="275"/>
      <c r="AE100" s="275"/>
      <c r="AF100" s="275"/>
    </row>
    <row r="101" spans="1:32" ht="24.75" customHeight="1">
      <c r="A101" s="319" t="s">
        <v>1103</v>
      </c>
      <c r="B101" s="310">
        <v>16</v>
      </c>
      <c r="C101" s="317" t="s">
        <v>1040</v>
      </c>
      <c r="D101" s="318" t="s">
        <v>500</v>
      </c>
      <c r="E101" s="304"/>
      <c r="F101" s="301"/>
      <c r="G101" s="301"/>
      <c r="H101" s="301"/>
      <c r="I101" s="301"/>
      <c r="J101" s="305"/>
      <c r="K101" s="306"/>
      <c r="L101" s="307"/>
      <c r="M101" s="275" t="s">
        <v>1054</v>
      </c>
      <c r="N101" s="275"/>
      <c r="O101" s="275"/>
      <c r="P101" s="275"/>
      <c r="Q101" s="275"/>
      <c r="R101" s="275"/>
      <c r="S101" s="275"/>
      <c r="T101" s="275"/>
      <c r="U101" s="275"/>
      <c r="V101" s="275"/>
      <c r="W101" s="275"/>
      <c r="X101" s="275"/>
      <c r="Y101" s="275"/>
      <c r="Z101" s="275"/>
      <c r="AA101" s="275"/>
      <c r="AB101" s="275"/>
      <c r="AC101" s="275"/>
      <c r="AD101" s="275"/>
      <c r="AE101" s="275"/>
      <c r="AF101" s="275"/>
    </row>
    <row r="102" spans="1:32" ht="24.75" customHeight="1">
      <c r="A102" s="319" t="s">
        <v>1104</v>
      </c>
      <c r="B102" s="310">
        <v>17</v>
      </c>
      <c r="C102" s="317" t="s">
        <v>1040</v>
      </c>
      <c r="D102" s="321" t="s">
        <v>502</v>
      </c>
      <c r="E102" s="304"/>
      <c r="F102" s="301"/>
      <c r="G102" s="301"/>
      <c r="H102" s="301"/>
      <c r="I102" s="301"/>
      <c r="J102" s="305"/>
      <c r="K102" s="306"/>
      <c r="L102" s="307"/>
      <c r="M102" s="275" t="s">
        <v>1054</v>
      </c>
      <c r="N102" s="275"/>
      <c r="O102" s="275"/>
      <c r="P102" s="275"/>
      <c r="Q102" s="275"/>
      <c r="R102" s="275"/>
      <c r="S102" s="275"/>
      <c r="T102" s="275"/>
      <c r="U102" s="275"/>
      <c r="V102" s="275"/>
      <c r="W102" s="275"/>
      <c r="X102" s="275"/>
      <c r="Y102" s="275"/>
      <c r="Z102" s="275"/>
      <c r="AA102" s="275"/>
      <c r="AB102" s="275"/>
      <c r="AC102" s="275"/>
      <c r="AD102" s="275"/>
      <c r="AE102" s="275"/>
      <c r="AF102" s="275"/>
    </row>
    <row r="103" spans="1:32" ht="24.75" customHeight="1">
      <c r="A103" s="319" t="s">
        <v>1105</v>
      </c>
      <c r="B103" s="310">
        <v>18</v>
      </c>
      <c r="C103" s="317" t="s">
        <v>1040</v>
      </c>
      <c r="D103" s="318" t="s">
        <v>500</v>
      </c>
      <c r="E103" s="304">
        <v>0.25</v>
      </c>
      <c r="F103" s="301"/>
      <c r="G103" s="301"/>
      <c r="H103" s="301"/>
      <c r="I103" s="301">
        <v>0.03</v>
      </c>
      <c r="J103" s="305">
        <f>IF(((I103/E103)*100)&gt;=100,100%,(I103/E103))</f>
        <v>0.12</v>
      </c>
      <c r="K103" s="306">
        <f>J103/E103</f>
        <v>0.48</v>
      </c>
      <c r="L103" s="307">
        <f>IF(((J103/E103)*100)&gt;=100,100%,(J103/E103))</f>
        <v>0.48</v>
      </c>
      <c r="M103" s="275"/>
      <c r="N103" s="275"/>
      <c r="O103" s="275"/>
      <c r="P103" s="275"/>
      <c r="Q103" s="275"/>
      <c r="R103" s="275"/>
      <c r="S103" s="275"/>
      <c r="T103" s="275"/>
      <c r="U103" s="275"/>
      <c r="V103" s="275"/>
      <c r="W103" s="275"/>
      <c r="X103" s="275"/>
      <c r="Y103" s="275"/>
      <c r="Z103" s="275"/>
      <c r="AA103" s="275"/>
      <c r="AB103" s="275"/>
      <c r="AC103" s="275"/>
      <c r="AD103" s="275"/>
      <c r="AE103" s="275"/>
      <c r="AF103" s="275"/>
    </row>
    <row r="104" spans="1:32" ht="24.75" customHeight="1">
      <c r="A104" s="319" t="s">
        <v>1106</v>
      </c>
      <c r="B104" s="310">
        <v>19</v>
      </c>
      <c r="C104" s="317" t="s">
        <v>1040</v>
      </c>
      <c r="D104" s="322" t="s">
        <v>503</v>
      </c>
      <c r="E104" s="304"/>
      <c r="F104" s="301"/>
      <c r="G104" s="301"/>
      <c r="H104" s="301"/>
      <c r="I104" s="301"/>
      <c r="J104" s="305"/>
      <c r="K104" s="306"/>
      <c r="L104" s="307"/>
      <c r="M104" s="275" t="s">
        <v>1054</v>
      </c>
      <c r="N104" s="275"/>
      <c r="O104" s="275"/>
      <c r="P104" s="275"/>
      <c r="Q104" s="275"/>
      <c r="R104" s="275"/>
      <c r="S104" s="275"/>
      <c r="T104" s="275"/>
      <c r="U104" s="275"/>
      <c r="V104" s="275"/>
      <c r="W104" s="275"/>
      <c r="X104" s="275"/>
      <c r="Y104" s="275"/>
      <c r="Z104" s="275"/>
      <c r="AA104" s="275"/>
      <c r="AB104" s="275"/>
      <c r="AC104" s="275"/>
      <c r="AD104" s="275"/>
      <c r="AE104" s="275"/>
      <c r="AF104" s="275"/>
    </row>
    <row r="105" spans="1:32" ht="24.75" customHeight="1">
      <c r="A105" s="319" t="s">
        <v>1107</v>
      </c>
      <c r="B105" s="310">
        <v>20</v>
      </c>
      <c r="C105" s="317" t="s">
        <v>1040</v>
      </c>
      <c r="D105" s="321" t="s">
        <v>502</v>
      </c>
      <c r="E105" s="304"/>
      <c r="F105" s="301"/>
      <c r="G105" s="301"/>
      <c r="H105" s="301"/>
      <c r="I105" s="301"/>
      <c r="J105" s="305"/>
      <c r="K105" s="306"/>
      <c r="L105" s="307"/>
      <c r="M105" s="275" t="s">
        <v>1054</v>
      </c>
      <c r="N105" s="275"/>
      <c r="O105" s="275"/>
      <c r="P105" s="275"/>
      <c r="Q105" s="275"/>
      <c r="R105" s="275"/>
      <c r="S105" s="275"/>
      <c r="T105" s="275"/>
      <c r="U105" s="275"/>
      <c r="V105" s="275"/>
      <c r="W105" s="275"/>
      <c r="X105" s="275"/>
      <c r="Y105" s="275"/>
      <c r="Z105" s="275"/>
      <c r="AA105" s="275"/>
      <c r="AB105" s="275"/>
      <c r="AC105" s="275"/>
      <c r="AD105" s="275"/>
      <c r="AE105" s="275"/>
      <c r="AF105" s="275"/>
    </row>
    <row r="106" spans="1:32" ht="24.75" customHeight="1">
      <c r="A106" s="319" t="s">
        <v>1108</v>
      </c>
      <c r="B106" s="310">
        <v>21</v>
      </c>
      <c r="C106" s="317" t="s">
        <v>1040</v>
      </c>
      <c r="D106" s="318" t="s">
        <v>500</v>
      </c>
      <c r="E106" s="304">
        <v>0.25</v>
      </c>
      <c r="F106" s="301"/>
      <c r="G106" s="301"/>
      <c r="H106" s="301"/>
      <c r="I106" s="301"/>
      <c r="J106" s="305">
        <f>IF(((I106/E106)*100)&gt;=100,100%,(I106/E106))</f>
        <v>0</v>
      </c>
      <c r="K106" s="306">
        <f>J106/E106</f>
        <v>0</v>
      </c>
      <c r="L106" s="307">
        <f>IF(((J106/E106)*100)&gt;=100,100%,(J106/E106))</f>
        <v>0</v>
      </c>
      <c r="M106" s="275"/>
      <c r="N106" s="275"/>
      <c r="O106" s="275"/>
      <c r="P106" s="275"/>
      <c r="Q106" s="275"/>
      <c r="R106" s="275"/>
      <c r="S106" s="275"/>
      <c r="T106" s="275"/>
      <c r="U106" s="275"/>
      <c r="V106" s="275"/>
      <c r="W106" s="275"/>
      <c r="X106" s="275"/>
      <c r="Y106" s="275"/>
      <c r="Z106" s="275"/>
      <c r="AA106" s="275"/>
      <c r="AB106" s="275"/>
      <c r="AC106" s="275"/>
      <c r="AD106" s="275"/>
      <c r="AE106" s="275"/>
      <c r="AF106" s="275"/>
    </row>
    <row r="107" spans="1:32" ht="24.75" customHeight="1">
      <c r="A107" s="319" t="s">
        <v>1109</v>
      </c>
      <c r="B107" s="310">
        <v>22</v>
      </c>
      <c r="C107" s="317" t="s">
        <v>1040</v>
      </c>
      <c r="D107" s="323" t="s">
        <v>505</v>
      </c>
      <c r="E107" s="304"/>
      <c r="F107" s="301"/>
      <c r="G107" s="301"/>
      <c r="H107" s="301"/>
      <c r="I107" s="301"/>
      <c r="J107" s="305"/>
      <c r="K107" s="306"/>
      <c r="L107" s="307"/>
      <c r="M107" s="275" t="s">
        <v>1054</v>
      </c>
      <c r="N107" s="275"/>
      <c r="O107" s="275"/>
      <c r="P107" s="275"/>
      <c r="Q107" s="275"/>
      <c r="R107" s="275"/>
      <c r="S107" s="275"/>
      <c r="T107" s="275"/>
      <c r="U107" s="275"/>
      <c r="V107" s="275"/>
      <c r="W107" s="275"/>
      <c r="X107" s="275"/>
      <c r="Y107" s="275"/>
      <c r="Z107" s="275"/>
      <c r="AA107" s="275"/>
      <c r="AB107" s="275"/>
      <c r="AC107" s="275"/>
      <c r="AD107" s="275"/>
      <c r="AE107" s="275"/>
      <c r="AF107" s="275"/>
    </row>
    <row r="108" spans="1:32" ht="24.75" customHeight="1">
      <c r="A108" s="319" t="s">
        <v>1110</v>
      </c>
      <c r="B108" s="310">
        <v>23</v>
      </c>
      <c r="C108" s="317" t="s">
        <v>1040</v>
      </c>
      <c r="D108" s="323" t="s">
        <v>503</v>
      </c>
      <c r="E108" s="304">
        <v>1</v>
      </c>
      <c r="F108" s="301"/>
      <c r="G108" s="301"/>
      <c r="H108" s="301"/>
      <c r="I108" s="301">
        <v>1</v>
      </c>
      <c r="J108" s="305">
        <f>SUM(F108:I108)</f>
        <v>1</v>
      </c>
      <c r="K108" s="306">
        <f>J108/E108</f>
        <v>1</v>
      </c>
      <c r="L108" s="307">
        <f>IF(((J108/E108)*100)&gt;=100,100%,(J108/E108))</f>
        <v>1</v>
      </c>
      <c r="M108" s="275"/>
      <c r="N108" s="275"/>
      <c r="O108" s="275"/>
      <c r="P108" s="275"/>
      <c r="Q108" s="275"/>
      <c r="R108" s="275"/>
      <c r="S108" s="275"/>
      <c r="T108" s="275"/>
      <c r="U108" s="275"/>
      <c r="V108" s="275"/>
      <c r="W108" s="275"/>
      <c r="X108" s="275"/>
      <c r="Y108" s="275"/>
      <c r="Z108" s="275"/>
      <c r="AA108" s="275"/>
      <c r="AB108" s="275"/>
      <c r="AC108" s="275"/>
      <c r="AD108" s="275"/>
      <c r="AE108" s="275"/>
      <c r="AF108" s="275"/>
    </row>
    <row r="109" spans="1:32" ht="24.75" customHeight="1">
      <c r="A109" s="319" t="s">
        <v>1111</v>
      </c>
      <c r="B109" s="310">
        <v>24</v>
      </c>
      <c r="C109" s="317" t="s">
        <v>1040</v>
      </c>
      <c r="D109" s="321" t="s">
        <v>502</v>
      </c>
      <c r="E109" s="304"/>
      <c r="F109" s="301"/>
      <c r="G109" s="301"/>
      <c r="H109" s="301"/>
      <c r="I109" s="301"/>
      <c r="J109" s="305"/>
      <c r="K109" s="306"/>
      <c r="L109" s="307"/>
      <c r="M109" s="275" t="s">
        <v>1054</v>
      </c>
      <c r="N109" s="275"/>
      <c r="O109" s="275"/>
      <c r="P109" s="275"/>
      <c r="Q109" s="275"/>
      <c r="R109" s="275"/>
      <c r="S109" s="275"/>
      <c r="T109" s="275"/>
      <c r="U109" s="275"/>
      <c r="V109" s="275"/>
      <c r="W109" s="275"/>
      <c r="X109" s="275"/>
      <c r="Y109" s="275"/>
      <c r="Z109" s="275"/>
      <c r="AA109" s="275"/>
      <c r="AB109" s="275"/>
      <c r="AC109" s="275"/>
      <c r="AD109" s="275"/>
      <c r="AE109" s="275"/>
      <c r="AF109" s="275"/>
    </row>
    <row r="110" spans="1:32" ht="24.75" customHeight="1">
      <c r="A110" s="319" t="s">
        <v>1112</v>
      </c>
      <c r="B110" s="310">
        <v>25</v>
      </c>
      <c r="C110" s="317" t="s">
        <v>1040</v>
      </c>
      <c r="D110" s="323" t="s">
        <v>504</v>
      </c>
      <c r="E110" s="304">
        <v>1</v>
      </c>
      <c r="F110" s="301"/>
      <c r="G110" s="301"/>
      <c r="H110" s="301"/>
      <c r="I110" s="301"/>
      <c r="J110" s="305">
        <f t="shared" ref="J110:J117" si="30">SUM(F110:I110)</f>
        <v>0</v>
      </c>
      <c r="K110" s="306">
        <f t="shared" ref="K110:K117" si="31">J110/E110</f>
        <v>0</v>
      </c>
      <c r="L110" s="307">
        <f t="shared" ref="L110:L117" si="32">IF(((J110/E110)*100)&gt;=100,100%,(J110/E110))</f>
        <v>0</v>
      </c>
      <c r="M110" s="275"/>
      <c r="N110" s="275"/>
      <c r="O110" s="275"/>
      <c r="P110" s="275"/>
      <c r="Q110" s="275"/>
      <c r="R110" s="275"/>
      <c r="S110" s="275"/>
      <c r="T110" s="275"/>
      <c r="U110" s="275"/>
      <c r="V110" s="275"/>
      <c r="W110" s="275"/>
      <c r="X110" s="275"/>
      <c r="Y110" s="275"/>
      <c r="Z110" s="275"/>
      <c r="AA110" s="275"/>
      <c r="AB110" s="275"/>
      <c r="AC110" s="275"/>
      <c r="AD110" s="275"/>
      <c r="AE110" s="275"/>
      <c r="AF110" s="275"/>
    </row>
    <row r="111" spans="1:32" ht="24.75" customHeight="1">
      <c r="A111" s="319" t="s">
        <v>1113</v>
      </c>
      <c r="B111" s="310">
        <v>26</v>
      </c>
      <c r="C111" s="317" t="s">
        <v>1040</v>
      </c>
      <c r="D111" s="318" t="s">
        <v>500</v>
      </c>
      <c r="E111" s="304">
        <v>0.25</v>
      </c>
      <c r="F111" s="301"/>
      <c r="G111" s="301"/>
      <c r="H111" s="301"/>
      <c r="I111" s="301"/>
      <c r="J111" s="305">
        <f t="shared" si="30"/>
        <v>0</v>
      </c>
      <c r="K111" s="306">
        <f t="shared" si="31"/>
        <v>0</v>
      </c>
      <c r="L111" s="307">
        <f t="shared" si="32"/>
        <v>0</v>
      </c>
      <c r="M111" s="275"/>
      <c r="N111" s="275"/>
      <c r="O111" s="275"/>
      <c r="P111" s="275"/>
      <c r="Q111" s="275"/>
      <c r="R111" s="275"/>
      <c r="S111" s="275"/>
      <c r="T111" s="275"/>
      <c r="U111" s="275"/>
      <c r="V111" s="275"/>
      <c r="W111" s="275"/>
      <c r="X111" s="275"/>
      <c r="Y111" s="275"/>
      <c r="Z111" s="275"/>
      <c r="AA111" s="275"/>
      <c r="AB111" s="275"/>
      <c r="AC111" s="275"/>
      <c r="AD111" s="275"/>
      <c r="AE111" s="275"/>
      <c r="AF111" s="275"/>
    </row>
    <row r="112" spans="1:32" ht="24.75" customHeight="1">
      <c r="A112" s="319" t="s">
        <v>1114</v>
      </c>
      <c r="B112" s="310">
        <v>27</v>
      </c>
      <c r="C112" s="317" t="s">
        <v>1040</v>
      </c>
      <c r="D112" s="323" t="s">
        <v>505</v>
      </c>
      <c r="E112" s="304">
        <v>5</v>
      </c>
      <c r="F112" s="301"/>
      <c r="G112" s="301"/>
      <c r="H112" s="301"/>
      <c r="I112" s="301"/>
      <c r="J112" s="305">
        <f t="shared" si="30"/>
        <v>0</v>
      </c>
      <c r="K112" s="306">
        <f t="shared" si="31"/>
        <v>0</v>
      </c>
      <c r="L112" s="307">
        <f t="shared" si="32"/>
        <v>0</v>
      </c>
      <c r="M112" s="275"/>
      <c r="N112" s="275"/>
      <c r="O112" s="275"/>
      <c r="P112" s="275"/>
      <c r="Q112" s="275"/>
      <c r="R112" s="275"/>
      <c r="S112" s="275"/>
      <c r="T112" s="275"/>
      <c r="U112" s="275"/>
      <c r="V112" s="275"/>
      <c r="W112" s="275"/>
      <c r="X112" s="275"/>
      <c r="Y112" s="275"/>
      <c r="Z112" s="275"/>
      <c r="AA112" s="275"/>
      <c r="AB112" s="275"/>
      <c r="AC112" s="275"/>
      <c r="AD112" s="275"/>
      <c r="AE112" s="275"/>
      <c r="AF112" s="275"/>
    </row>
    <row r="113" spans="1:32" ht="24.75" customHeight="1">
      <c r="A113" s="319" t="s">
        <v>1115</v>
      </c>
      <c r="B113" s="310">
        <v>28</v>
      </c>
      <c r="C113" s="317" t="s">
        <v>1040</v>
      </c>
      <c r="D113" s="324" t="s">
        <v>501</v>
      </c>
      <c r="E113" s="304">
        <v>3</v>
      </c>
      <c r="F113" s="301"/>
      <c r="G113" s="301"/>
      <c r="H113" s="301"/>
      <c r="I113" s="301">
        <v>3</v>
      </c>
      <c r="J113" s="305">
        <f t="shared" si="30"/>
        <v>3</v>
      </c>
      <c r="K113" s="306">
        <f t="shared" si="31"/>
        <v>1</v>
      </c>
      <c r="L113" s="307">
        <f t="shared" si="32"/>
        <v>1</v>
      </c>
      <c r="M113" s="275"/>
      <c r="N113" s="275"/>
      <c r="O113" s="275"/>
      <c r="P113" s="275"/>
      <c r="Q113" s="275"/>
      <c r="R113" s="275"/>
      <c r="S113" s="275"/>
      <c r="T113" s="275"/>
      <c r="U113" s="275"/>
      <c r="V113" s="275"/>
      <c r="W113" s="275"/>
      <c r="X113" s="275"/>
      <c r="Y113" s="275"/>
      <c r="Z113" s="275"/>
      <c r="AA113" s="275"/>
      <c r="AB113" s="275"/>
      <c r="AC113" s="275"/>
      <c r="AD113" s="275"/>
      <c r="AE113" s="275"/>
      <c r="AF113" s="275"/>
    </row>
    <row r="114" spans="1:32" ht="24.75" customHeight="1">
      <c r="A114" s="319" t="s">
        <v>1116</v>
      </c>
      <c r="B114" s="310">
        <v>29</v>
      </c>
      <c r="C114" s="317" t="s">
        <v>1040</v>
      </c>
      <c r="D114" s="324" t="s">
        <v>501</v>
      </c>
      <c r="E114" s="304">
        <v>1</v>
      </c>
      <c r="F114" s="301"/>
      <c r="G114" s="301"/>
      <c r="H114" s="301"/>
      <c r="I114" s="301">
        <v>100</v>
      </c>
      <c r="J114" s="305">
        <f t="shared" si="30"/>
        <v>100</v>
      </c>
      <c r="K114" s="306">
        <f t="shared" si="31"/>
        <v>100</v>
      </c>
      <c r="L114" s="307">
        <f t="shared" si="32"/>
        <v>1</v>
      </c>
      <c r="M114" s="275"/>
      <c r="N114" s="275"/>
      <c r="O114" s="275"/>
      <c r="P114" s="275"/>
      <c r="Q114" s="275"/>
      <c r="R114" s="275"/>
      <c r="S114" s="275"/>
      <c r="T114" s="275"/>
      <c r="U114" s="275"/>
      <c r="V114" s="275"/>
      <c r="W114" s="275"/>
      <c r="X114" s="275"/>
      <c r="Y114" s="275"/>
      <c r="Z114" s="275"/>
      <c r="AA114" s="275"/>
      <c r="AB114" s="275"/>
      <c r="AC114" s="275"/>
      <c r="AD114" s="275"/>
      <c r="AE114" s="275"/>
      <c r="AF114" s="275"/>
    </row>
    <row r="115" spans="1:32" ht="24.75" customHeight="1">
      <c r="A115" s="319" t="s">
        <v>1117</v>
      </c>
      <c r="B115" s="310">
        <v>30</v>
      </c>
      <c r="C115" s="317" t="s">
        <v>1040</v>
      </c>
      <c r="D115" s="323" t="s">
        <v>504</v>
      </c>
      <c r="E115" s="304">
        <v>1</v>
      </c>
      <c r="F115" s="301"/>
      <c r="G115" s="301"/>
      <c r="H115" s="301"/>
      <c r="I115" s="301"/>
      <c r="J115" s="305">
        <f t="shared" si="30"/>
        <v>0</v>
      </c>
      <c r="K115" s="306">
        <f t="shared" si="31"/>
        <v>0</v>
      </c>
      <c r="L115" s="307">
        <f t="shared" si="32"/>
        <v>0</v>
      </c>
      <c r="M115" s="275"/>
      <c r="N115" s="275"/>
      <c r="O115" s="275"/>
      <c r="P115" s="275"/>
      <c r="Q115" s="275"/>
      <c r="R115" s="275"/>
      <c r="S115" s="275"/>
      <c r="T115" s="275"/>
      <c r="U115" s="275"/>
      <c r="V115" s="275"/>
      <c r="W115" s="275"/>
      <c r="X115" s="275"/>
      <c r="Y115" s="275"/>
      <c r="Z115" s="275"/>
      <c r="AA115" s="275"/>
      <c r="AB115" s="275"/>
      <c r="AC115" s="275"/>
      <c r="AD115" s="275"/>
      <c r="AE115" s="275"/>
      <c r="AF115" s="275"/>
    </row>
    <row r="116" spans="1:32" ht="24.75" customHeight="1">
      <c r="A116" s="319" t="s">
        <v>1118</v>
      </c>
      <c r="B116" s="310">
        <v>31</v>
      </c>
      <c r="C116" s="317" t="s">
        <v>1040</v>
      </c>
      <c r="D116" s="324" t="s">
        <v>503</v>
      </c>
      <c r="E116" s="304">
        <v>30</v>
      </c>
      <c r="F116" s="301"/>
      <c r="G116" s="301"/>
      <c r="H116" s="301"/>
      <c r="I116" s="301">
        <v>88</v>
      </c>
      <c r="J116" s="305">
        <f t="shared" si="30"/>
        <v>88</v>
      </c>
      <c r="K116" s="306">
        <f t="shared" si="31"/>
        <v>2.9333333333333331</v>
      </c>
      <c r="L116" s="307">
        <f t="shared" si="32"/>
        <v>1</v>
      </c>
      <c r="M116" s="275"/>
      <c r="N116" s="275"/>
      <c r="O116" s="275"/>
      <c r="P116" s="275"/>
      <c r="Q116" s="275"/>
      <c r="R116" s="275"/>
      <c r="S116" s="275"/>
      <c r="T116" s="275"/>
      <c r="U116" s="275"/>
      <c r="V116" s="275"/>
      <c r="W116" s="275"/>
      <c r="X116" s="275"/>
      <c r="Y116" s="275"/>
      <c r="Z116" s="275"/>
      <c r="AA116" s="275"/>
      <c r="AB116" s="275"/>
      <c r="AC116" s="275"/>
      <c r="AD116" s="275"/>
      <c r="AE116" s="275"/>
      <c r="AF116" s="275"/>
    </row>
    <row r="117" spans="1:32" ht="24.75" customHeight="1">
      <c r="A117" s="316" t="s">
        <v>1119</v>
      </c>
      <c r="B117" s="310">
        <v>32</v>
      </c>
      <c r="C117" s="317" t="s">
        <v>1040</v>
      </c>
      <c r="D117" s="323" t="s">
        <v>504</v>
      </c>
      <c r="E117" s="304">
        <v>1</v>
      </c>
      <c r="F117" s="301"/>
      <c r="G117" s="301"/>
      <c r="H117" s="301"/>
      <c r="I117" s="301"/>
      <c r="J117" s="305">
        <f t="shared" si="30"/>
        <v>0</v>
      </c>
      <c r="K117" s="306">
        <f t="shared" si="31"/>
        <v>0</v>
      </c>
      <c r="L117" s="307">
        <f t="shared" si="32"/>
        <v>0</v>
      </c>
      <c r="M117" s="275"/>
      <c r="N117" s="275"/>
      <c r="O117" s="275"/>
      <c r="P117" s="275"/>
      <c r="Q117" s="275"/>
      <c r="R117" s="275"/>
      <c r="S117" s="275"/>
      <c r="T117" s="275"/>
      <c r="U117" s="275"/>
      <c r="V117" s="275"/>
      <c r="W117" s="275"/>
      <c r="X117" s="275"/>
      <c r="Y117" s="275"/>
      <c r="Z117" s="275"/>
      <c r="AA117" s="275"/>
      <c r="AB117" s="275"/>
      <c r="AC117" s="275"/>
      <c r="AD117" s="275"/>
      <c r="AE117" s="275"/>
      <c r="AF117" s="275"/>
    </row>
    <row r="118" spans="1:32" ht="24.75" customHeight="1">
      <c r="A118" s="309" t="s">
        <v>1120</v>
      </c>
      <c r="B118" s="292">
        <f>COUNT(B119:B135)</f>
        <v>17</v>
      </c>
      <c r="C118" s="293"/>
      <c r="D118" s="294"/>
      <c r="E118" s="292">
        <f>COUNT(E119:E135)</f>
        <v>15</v>
      </c>
      <c r="F118" s="295"/>
      <c r="G118" s="295"/>
      <c r="H118" s="295"/>
      <c r="I118" s="295"/>
      <c r="J118" s="296"/>
      <c r="K118" s="297"/>
      <c r="L118" s="298">
        <f>AVERAGE(L119:L135)</f>
        <v>0.34166666666666667</v>
      </c>
      <c r="M118" s="325"/>
      <c r="N118" s="325"/>
      <c r="O118" s="325"/>
      <c r="P118" s="325"/>
      <c r="Q118" s="325"/>
      <c r="R118" s="325"/>
      <c r="S118" s="325"/>
      <c r="T118" s="325"/>
      <c r="U118" s="325"/>
      <c r="V118" s="325"/>
      <c r="W118" s="325"/>
      <c r="X118" s="325"/>
      <c r="Y118" s="325"/>
      <c r="Z118" s="325"/>
      <c r="AA118" s="325"/>
      <c r="AB118" s="325"/>
      <c r="AC118" s="325"/>
      <c r="AD118" s="325"/>
      <c r="AE118" s="325"/>
      <c r="AF118" s="325"/>
    </row>
    <row r="119" spans="1:32" ht="24.75" customHeight="1">
      <c r="A119" s="319" t="s">
        <v>1121</v>
      </c>
      <c r="B119" s="310">
        <v>1</v>
      </c>
      <c r="C119" s="311" t="s">
        <v>1122</v>
      </c>
      <c r="D119" s="312" t="s">
        <v>1070</v>
      </c>
      <c r="E119" s="304">
        <v>1</v>
      </c>
      <c r="F119" s="301"/>
      <c r="G119" s="301">
        <v>1</v>
      </c>
      <c r="H119" s="301"/>
      <c r="I119" s="301"/>
      <c r="J119" s="326">
        <f t="shared" ref="J119:J126" si="33">SUM(F119:I119)</f>
        <v>1</v>
      </c>
      <c r="K119" s="306">
        <f t="shared" ref="K119:K126" si="34">J119/E119</f>
        <v>1</v>
      </c>
      <c r="L119" s="307">
        <f t="shared" ref="L119:L126" si="35">IF(((J119/E119)*100)&gt;=100,100%,(J119/E119))</f>
        <v>1</v>
      </c>
      <c r="M119" s="275"/>
      <c r="N119" s="275"/>
      <c r="O119" s="275"/>
      <c r="P119" s="275"/>
      <c r="Q119" s="275"/>
      <c r="R119" s="275"/>
      <c r="S119" s="275"/>
      <c r="T119" s="275"/>
      <c r="U119" s="275"/>
      <c r="V119" s="275"/>
      <c r="W119" s="275"/>
      <c r="X119" s="275"/>
      <c r="Y119" s="275"/>
      <c r="Z119" s="275"/>
      <c r="AA119" s="275"/>
      <c r="AB119" s="275"/>
      <c r="AC119" s="275"/>
      <c r="AD119" s="275"/>
      <c r="AE119" s="275"/>
      <c r="AF119" s="275"/>
    </row>
    <row r="120" spans="1:32" ht="24.75" customHeight="1">
      <c r="A120" s="319" t="s">
        <v>1123</v>
      </c>
      <c r="B120" s="310">
        <v>2</v>
      </c>
      <c r="C120" s="311" t="s">
        <v>1122</v>
      </c>
      <c r="D120" s="312" t="s">
        <v>505</v>
      </c>
      <c r="E120" s="304">
        <v>1</v>
      </c>
      <c r="F120" s="301"/>
      <c r="G120" s="301">
        <v>0</v>
      </c>
      <c r="H120" s="301"/>
      <c r="I120" s="301"/>
      <c r="J120" s="326">
        <f t="shared" si="33"/>
        <v>0</v>
      </c>
      <c r="K120" s="306">
        <f t="shared" si="34"/>
        <v>0</v>
      </c>
      <c r="L120" s="307">
        <f t="shared" si="35"/>
        <v>0</v>
      </c>
      <c r="M120" s="275"/>
      <c r="N120" s="275"/>
      <c r="O120" s="275"/>
      <c r="P120" s="275"/>
      <c r="Q120" s="275"/>
      <c r="R120" s="275"/>
      <c r="S120" s="275"/>
      <c r="T120" s="275"/>
      <c r="U120" s="275"/>
      <c r="V120" s="275"/>
      <c r="W120" s="275"/>
      <c r="X120" s="275"/>
      <c r="Y120" s="275"/>
      <c r="Z120" s="275"/>
      <c r="AA120" s="275"/>
      <c r="AB120" s="275"/>
      <c r="AC120" s="275"/>
      <c r="AD120" s="275"/>
      <c r="AE120" s="275"/>
      <c r="AF120" s="275"/>
    </row>
    <row r="121" spans="1:32" ht="24.75" customHeight="1">
      <c r="A121" s="319" t="s">
        <v>1124</v>
      </c>
      <c r="B121" s="310">
        <v>3</v>
      </c>
      <c r="C121" s="311" t="s">
        <v>1122</v>
      </c>
      <c r="D121" s="312" t="s">
        <v>505</v>
      </c>
      <c r="E121" s="304">
        <v>1</v>
      </c>
      <c r="F121" s="301"/>
      <c r="G121" s="301">
        <v>0</v>
      </c>
      <c r="H121" s="301"/>
      <c r="I121" s="301"/>
      <c r="J121" s="326">
        <f t="shared" si="33"/>
        <v>0</v>
      </c>
      <c r="K121" s="306">
        <f t="shared" si="34"/>
        <v>0</v>
      </c>
      <c r="L121" s="307">
        <f t="shared" si="35"/>
        <v>0</v>
      </c>
      <c r="M121" s="275"/>
      <c r="N121" s="275"/>
      <c r="O121" s="275"/>
      <c r="P121" s="275"/>
      <c r="Q121" s="275"/>
      <c r="R121" s="275"/>
      <c r="S121" s="275"/>
      <c r="T121" s="275"/>
      <c r="U121" s="275"/>
      <c r="V121" s="275"/>
      <c r="W121" s="275"/>
      <c r="X121" s="275"/>
      <c r="Y121" s="275"/>
      <c r="Z121" s="275"/>
      <c r="AA121" s="275"/>
      <c r="AB121" s="275"/>
      <c r="AC121" s="275"/>
      <c r="AD121" s="275"/>
      <c r="AE121" s="275"/>
      <c r="AF121" s="275"/>
    </row>
    <row r="122" spans="1:32" ht="24.75" customHeight="1">
      <c r="A122" s="319" t="s">
        <v>1125</v>
      </c>
      <c r="B122" s="310">
        <v>4</v>
      </c>
      <c r="C122" s="311" t="s">
        <v>1122</v>
      </c>
      <c r="D122" s="312" t="s">
        <v>505</v>
      </c>
      <c r="E122" s="304">
        <v>1</v>
      </c>
      <c r="F122" s="301"/>
      <c r="G122" s="301">
        <v>0</v>
      </c>
      <c r="H122" s="301"/>
      <c r="I122" s="301"/>
      <c r="J122" s="326">
        <f t="shared" si="33"/>
        <v>0</v>
      </c>
      <c r="K122" s="306">
        <f t="shared" si="34"/>
        <v>0</v>
      </c>
      <c r="L122" s="307">
        <f t="shared" si="35"/>
        <v>0</v>
      </c>
      <c r="M122" s="275"/>
      <c r="N122" s="275"/>
      <c r="O122" s="275"/>
      <c r="P122" s="275"/>
      <c r="Q122" s="275"/>
      <c r="R122" s="275"/>
      <c r="S122" s="275"/>
      <c r="T122" s="275"/>
      <c r="U122" s="275"/>
      <c r="V122" s="275"/>
      <c r="W122" s="275"/>
      <c r="X122" s="275"/>
      <c r="Y122" s="275"/>
      <c r="Z122" s="275"/>
      <c r="AA122" s="275"/>
      <c r="AB122" s="275"/>
      <c r="AC122" s="275"/>
      <c r="AD122" s="275"/>
      <c r="AE122" s="275"/>
      <c r="AF122" s="275"/>
    </row>
    <row r="123" spans="1:32" ht="24.75" customHeight="1">
      <c r="A123" s="319" t="s">
        <v>1126</v>
      </c>
      <c r="B123" s="310">
        <v>5</v>
      </c>
      <c r="C123" s="311" t="s">
        <v>1122</v>
      </c>
      <c r="D123" s="312" t="s">
        <v>1046</v>
      </c>
      <c r="E123" s="304">
        <v>1</v>
      </c>
      <c r="F123" s="301">
        <v>0.1</v>
      </c>
      <c r="G123" s="301">
        <v>0.05</v>
      </c>
      <c r="H123" s="301"/>
      <c r="I123" s="301"/>
      <c r="J123" s="326">
        <f t="shared" si="33"/>
        <v>0.15000000000000002</v>
      </c>
      <c r="K123" s="306">
        <f t="shared" si="34"/>
        <v>0.15000000000000002</v>
      </c>
      <c r="L123" s="307">
        <f t="shared" si="35"/>
        <v>0.15000000000000002</v>
      </c>
      <c r="M123" s="275"/>
      <c r="N123" s="275"/>
      <c r="O123" s="275"/>
      <c r="P123" s="275"/>
      <c r="Q123" s="275"/>
      <c r="R123" s="275"/>
      <c r="S123" s="275"/>
      <c r="T123" s="275"/>
      <c r="U123" s="275"/>
      <c r="V123" s="275"/>
      <c r="W123" s="275"/>
      <c r="X123" s="275"/>
      <c r="Y123" s="275"/>
      <c r="Z123" s="275"/>
      <c r="AA123" s="275"/>
      <c r="AB123" s="275"/>
      <c r="AC123" s="275"/>
      <c r="AD123" s="275"/>
      <c r="AE123" s="275"/>
      <c r="AF123" s="275"/>
    </row>
    <row r="124" spans="1:32" ht="24.75" customHeight="1">
      <c r="A124" s="319" t="s">
        <v>1127</v>
      </c>
      <c r="B124" s="310">
        <v>6</v>
      </c>
      <c r="C124" s="311" t="s">
        <v>1122</v>
      </c>
      <c r="D124" s="312" t="s">
        <v>1046</v>
      </c>
      <c r="E124" s="304">
        <v>1</v>
      </c>
      <c r="F124" s="301"/>
      <c r="G124" s="301">
        <v>0.5</v>
      </c>
      <c r="H124" s="301"/>
      <c r="I124" s="301"/>
      <c r="J124" s="326">
        <f t="shared" si="33"/>
        <v>0.5</v>
      </c>
      <c r="K124" s="306">
        <f t="shared" si="34"/>
        <v>0.5</v>
      </c>
      <c r="L124" s="307">
        <f t="shared" si="35"/>
        <v>0.5</v>
      </c>
      <c r="M124" s="275"/>
      <c r="N124" s="275"/>
      <c r="O124" s="275"/>
      <c r="P124" s="275"/>
      <c r="Q124" s="275"/>
      <c r="R124" s="275"/>
      <c r="S124" s="275"/>
      <c r="T124" s="275"/>
      <c r="U124" s="275"/>
      <c r="V124" s="275"/>
      <c r="W124" s="275"/>
      <c r="X124" s="275"/>
      <c r="Y124" s="275"/>
      <c r="Z124" s="275"/>
      <c r="AA124" s="275"/>
      <c r="AB124" s="275"/>
      <c r="AC124" s="275"/>
      <c r="AD124" s="275"/>
      <c r="AE124" s="275"/>
      <c r="AF124" s="275"/>
    </row>
    <row r="125" spans="1:32" ht="24.75" customHeight="1">
      <c r="A125" s="319" t="s">
        <v>1128</v>
      </c>
      <c r="B125" s="310">
        <v>7</v>
      </c>
      <c r="C125" s="311" t="s">
        <v>1122</v>
      </c>
      <c r="D125" s="312" t="s">
        <v>1046</v>
      </c>
      <c r="E125" s="304">
        <v>2</v>
      </c>
      <c r="F125" s="301">
        <v>0.1</v>
      </c>
      <c r="G125" s="301">
        <v>0.05</v>
      </c>
      <c r="H125" s="301"/>
      <c r="I125" s="301"/>
      <c r="J125" s="326">
        <f t="shared" si="33"/>
        <v>0.15000000000000002</v>
      </c>
      <c r="K125" s="306">
        <f t="shared" si="34"/>
        <v>7.5000000000000011E-2</v>
      </c>
      <c r="L125" s="307">
        <f t="shared" si="35"/>
        <v>7.5000000000000011E-2</v>
      </c>
      <c r="M125" s="275"/>
      <c r="N125" s="275"/>
      <c r="O125" s="275"/>
      <c r="P125" s="275"/>
      <c r="Q125" s="275"/>
      <c r="R125" s="275"/>
      <c r="S125" s="275"/>
      <c r="T125" s="275"/>
      <c r="U125" s="275"/>
      <c r="V125" s="275"/>
      <c r="W125" s="275"/>
      <c r="X125" s="275"/>
      <c r="Y125" s="275"/>
      <c r="Z125" s="275"/>
      <c r="AA125" s="275"/>
      <c r="AB125" s="275"/>
      <c r="AC125" s="275"/>
      <c r="AD125" s="275"/>
      <c r="AE125" s="275"/>
      <c r="AF125" s="275"/>
    </row>
    <row r="126" spans="1:32" ht="24.75" customHeight="1">
      <c r="A126" s="319" t="s">
        <v>1129</v>
      </c>
      <c r="B126" s="310">
        <v>8</v>
      </c>
      <c r="C126" s="311" t="s">
        <v>1122</v>
      </c>
      <c r="D126" s="312" t="s">
        <v>1046</v>
      </c>
      <c r="E126" s="304">
        <v>1</v>
      </c>
      <c r="F126" s="301">
        <v>0.1</v>
      </c>
      <c r="G126" s="301">
        <v>0.05</v>
      </c>
      <c r="H126" s="301"/>
      <c r="I126" s="301"/>
      <c r="J126" s="326">
        <f t="shared" si="33"/>
        <v>0.15000000000000002</v>
      </c>
      <c r="K126" s="306">
        <f t="shared" si="34"/>
        <v>0.15000000000000002</v>
      </c>
      <c r="L126" s="307">
        <f t="shared" si="35"/>
        <v>0.15000000000000002</v>
      </c>
      <c r="M126" s="275"/>
      <c r="N126" s="275"/>
      <c r="O126" s="275"/>
      <c r="P126" s="275"/>
      <c r="Q126" s="275"/>
      <c r="R126" s="275"/>
      <c r="S126" s="275"/>
      <c r="T126" s="275"/>
      <c r="U126" s="275"/>
      <c r="V126" s="275"/>
      <c r="W126" s="275"/>
      <c r="X126" s="275"/>
      <c r="Y126" s="275"/>
      <c r="Z126" s="275"/>
      <c r="AA126" s="275"/>
      <c r="AB126" s="275"/>
      <c r="AC126" s="275"/>
      <c r="AD126" s="275"/>
      <c r="AE126" s="275"/>
      <c r="AF126" s="275"/>
    </row>
    <row r="127" spans="1:32" ht="24.75" customHeight="1">
      <c r="A127" s="319" t="s">
        <v>1130</v>
      </c>
      <c r="B127" s="310">
        <v>9</v>
      </c>
      <c r="C127" s="311" t="s">
        <v>1122</v>
      </c>
      <c r="D127" s="312" t="s">
        <v>504</v>
      </c>
      <c r="E127" s="304"/>
      <c r="F127" s="301"/>
      <c r="G127" s="301"/>
      <c r="H127" s="301"/>
      <c r="I127" s="301"/>
      <c r="J127" s="326"/>
      <c r="K127" s="306"/>
      <c r="L127" s="307"/>
      <c r="M127" s="275" t="s">
        <v>1054</v>
      </c>
      <c r="N127" s="275"/>
      <c r="O127" s="275"/>
      <c r="P127" s="275"/>
      <c r="Q127" s="275"/>
      <c r="R127" s="275"/>
      <c r="S127" s="275"/>
      <c r="T127" s="275"/>
      <c r="U127" s="275"/>
      <c r="V127" s="275"/>
      <c r="W127" s="275"/>
      <c r="X127" s="275"/>
      <c r="Y127" s="275"/>
      <c r="Z127" s="275"/>
      <c r="AA127" s="275"/>
      <c r="AB127" s="275"/>
      <c r="AC127" s="275"/>
      <c r="AD127" s="275"/>
      <c r="AE127" s="275"/>
      <c r="AF127" s="275"/>
    </row>
    <row r="128" spans="1:32" ht="24.75" customHeight="1">
      <c r="A128" s="319" t="s">
        <v>1131</v>
      </c>
      <c r="B128" s="310">
        <v>10</v>
      </c>
      <c r="C128" s="311" t="s">
        <v>1122</v>
      </c>
      <c r="D128" s="312" t="s">
        <v>504</v>
      </c>
      <c r="E128" s="314">
        <v>1</v>
      </c>
      <c r="F128" s="301"/>
      <c r="G128" s="315">
        <v>1</v>
      </c>
      <c r="H128" s="301"/>
      <c r="I128" s="301"/>
      <c r="J128" s="326">
        <f t="shared" ref="J128:J129" si="36">SUM(F128:I128)</f>
        <v>1</v>
      </c>
      <c r="K128" s="306">
        <f t="shared" ref="K128:K129" si="37">J128/E128</f>
        <v>1</v>
      </c>
      <c r="L128" s="307">
        <f t="shared" ref="L128:L129" si="38">IF(((J128/E128)*100)&gt;=100,100%,(J128/E128))</f>
        <v>1</v>
      </c>
      <c r="M128" s="275"/>
      <c r="N128" s="275"/>
      <c r="O128" s="275"/>
      <c r="P128" s="275"/>
      <c r="Q128" s="275"/>
      <c r="R128" s="275"/>
      <c r="S128" s="275"/>
      <c r="T128" s="275"/>
      <c r="U128" s="275"/>
      <c r="V128" s="275"/>
      <c r="W128" s="275"/>
      <c r="X128" s="275"/>
      <c r="Y128" s="275"/>
      <c r="Z128" s="275"/>
      <c r="AA128" s="275"/>
      <c r="AB128" s="275"/>
      <c r="AC128" s="275"/>
      <c r="AD128" s="275"/>
      <c r="AE128" s="275"/>
      <c r="AF128" s="275"/>
    </row>
    <row r="129" spans="1:32" ht="24.75" customHeight="1">
      <c r="A129" s="319" t="s">
        <v>1132</v>
      </c>
      <c r="B129" s="310">
        <v>11</v>
      </c>
      <c r="C129" s="311" t="s">
        <v>1122</v>
      </c>
      <c r="D129" s="312" t="s">
        <v>504</v>
      </c>
      <c r="E129" s="304">
        <v>5</v>
      </c>
      <c r="F129" s="301"/>
      <c r="G129" s="301">
        <v>0</v>
      </c>
      <c r="H129" s="301"/>
      <c r="I129" s="301"/>
      <c r="J129" s="326">
        <f t="shared" si="36"/>
        <v>0</v>
      </c>
      <c r="K129" s="306">
        <f t="shared" si="37"/>
        <v>0</v>
      </c>
      <c r="L129" s="307">
        <f t="shared" si="38"/>
        <v>0</v>
      </c>
      <c r="M129" s="275"/>
      <c r="N129" s="275"/>
      <c r="O129" s="275"/>
      <c r="P129" s="275"/>
      <c r="Q129" s="275"/>
      <c r="R129" s="275"/>
      <c r="S129" s="275"/>
      <c r="T129" s="275"/>
      <c r="U129" s="275"/>
      <c r="V129" s="275"/>
      <c r="W129" s="275"/>
      <c r="X129" s="275"/>
      <c r="Y129" s="275"/>
      <c r="Z129" s="275"/>
      <c r="AA129" s="275"/>
      <c r="AB129" s="275"/>
      <c r="AC129" s="275"/>
      <c r="AD129" s="275"/>
      <c r="AE129" s="275"/>
      <c r="AF129" s="275"/>
    </row>
    <row r="130" spans="1:32" ht="24.75" customHeight="1">
      <c r="A130" s="319" t="s">
        <v>1133</v>
      </c>
      <c r="B130" s="310">
        <v>12</v>
      </c>
      <c r="C130" s="311" t="s">
        <v>1122</v>
      </c>
      <c r="D130" s="312" t="s">
        <v>504</v>
      </c>
      <c r="E130" s="304"/>
      <c r="F130" s="301"/>
      <c r="G130" s="301"/>
      <c r="H130" s="301"/>
      <c r="I130" s="301"/>
      <c r="J130" s="326"/>
      <c r="K130" s="306"/>
      <c r="L130" s="307"/>
      <c r="M130" s="275" t="s">
        <v>1054</v>
      </c>
      <c r="N130" s="275"/>
      <c r="O130" s="275"/>
      <c r="P130" s="275"/>
      <c r="Q130" s="275"/>
      <c r="R130" s="275"/>
      <c r="S130" s="275"/>
      <c r="T130" s="275"/>
      <c r="U130" s="275"/>
      <c r="V130" s="275"/>
      <c r="W130" s="275"/>
      <c r="X130" s="275"/>
      <c r="Y130" s="275"/>
      <c r="Z130" s="275"/>
      <c r="AA130" s="275"/>
      <c r="AB130" s="275"/>
      <c r="AC130" s="275"/>
      <c r="AD130" s="275"/>
      <c r="AE130" s="275"/>
      <c r="AF130" s="275"/>
    </row>
    <row r="131" spans="1:32" ht="24.75" customHeight="1">
      <c r="A131" s="319" t="s">
        <v>1134</v>
      </c>
      <c r="B131" s="310">
        <v>13</v>
      </c>
      <c r="C131" s="311" t="s">
        <v>1122</v>
      </c>
      <c r="D131" s="312" t="s">
        <v>501</v>
      </c>
      <c r="E131" s="304">
        <v>6</v>
      </c>
      <c r="F131" s="301"/>
      <c r="G131" s="301">
        <v>6</v>
      </c>
      <c r="H131" s="301"/>
      <c r="I131" s="301"/>
      <c r="J131" s="326">
        <f t="shared" ref="J131:J135" si="39">SUM(F131:I131)</f>
        <v>6</v>
      </c>
      <c r="K131" s="306">
        <f t="shared" ref="K131:K135" si="40">J131/E131</f>
        <v>1</v>
      </c>
      <c r="L131" s="307">
        <f t="shared" ref="L131:L135" si="41">IF(((J131/E131)*100)&gt;=100,100%,(J131/E131))</f>
        <v>1</v>
      </c>
      <c r="M131" s="275"/>
      <c r="N131" s="275"/>
      <c r="O131" s="275"/>
      <c r="P131" s="275"/>
      <c r="Q131" s="275"/>
      <c r="R131" s="275"/>
      <c r="S131" s="275"/>
      <c r="T131" s="275"/>
      <c r="U131" s="275"/>
      <c r="V131" s="275"/>
      <c r="W131" s="275"/>
      <c r="X131" s="275"/>
      <c r="Y131" s="275"/>
      <c r="Z131" s="275"/>
      <c r="AA131" s="275"/>
      <c r="AB131" s="275"/>
      <c r="AC131" s="275"/>
      <c r="AD131" s="275"/>
      <c r="AE131" s="275"/>
      <c r="AF131" s="275"/>
    </row>
    <row r="132" spans="1:32" ht="24.75" customHeight="1">
      <c r="A132" s="319" t="s">
        <v>1135</v>
      </c>
      <c r="B132" s="310">
        <v>14</v>
      </c>
      <c r="C132" s="311" t="s">
        <v>1122</v>
      </c>
      <c r="D132" s="312" t="s">
        <v>501</v>
      </c>
      <c r="E132" s="304">
        <v>1</v>
      </c>
      <c r="F132" s="301"/>
      <c r="G132" s="301">
        <v>1</v>
      </c>
      <c r="H132" s="301"/>
      <c r="I132" s="301"/>
      <c r="J132" s="326">
        <f t="shared" si="39"/>
        <v>1</v>
      </c>
      <c r="K132" s="306">
        <f t="shared" si="40"/>
        <v>1</v>
      </c>
      <c r="L132" s="307">
        <f t="shared" si="41"/>
        <v>1</v>
      </c>
      <c r="M132" s="275"/>
      <c r="N132" s="275"/>
      <c r="O132" s="275"/>
      <c r="P132" s="275"/>
      <c r="Q132" s="275"/>
      <c r="R132" s="275"/>
      <c r="S132" s="275"/>
      <c r="T132" s="275"/>
      <c r="U132" s="275"/>
      <c r="V132" s="275"/>
      <c r="W132" s="275"/>
      <c r="X132" s="275"/>
      <c r="Y132" s="275"/>
      <c r="Z132" s="275"/>
      <c r="AA132" s="275"/>
      <c r="AB132" s="275"/>
      <c r="AC132" s="275"/>
      <c r="AD132" s="275"/>
      <c r="AE132" s="275"/>
      <c r="AF132" s="275"/>
    </row>
    <row r="133" spans="1:32" ht="24.75" customHeight="1">
      <c r="A133" s="319" t="s">
        <v>1136</v>
      </c>
      <c r="B133" s="310">
        <v>15</v>
      </c>
      <c r="C133" s="311" t="s">
        <v>1122</v>
      </c>
      <c r="D133" s="312" t="s">
        <v>503</v>
      </c>
      <c r="E133" s="304">
        <v>2</v>
      </c>
      <c r="F133" s="301"/>
      <c r="G133" s="301">
        <v>0</v>
      </c>
      <c r="H133" s="301"/>
      <c r="I133" s="301"/>
      <c r="J133" s="326">
        <f t="shared" si="39"/>
        <v>0</v>
      </c>
      <c r="K133" s="306">
        <f t="shared" si="40"/>
        <v>0</v>
      </c>
      <c r="L133" s="307">
        <f t="shared" si="41"/>
        <v>0</v>
      </c>
      <c r="M133" s="275"/>
      <c r="N133" s="275"/>
      <c r="O133" s="275"/>
      <c r="P133" s="275"/>
      <c r="Q133" s="275"/>
      <c r="R133" s="275"/>
      <c r="S133" s="275"/>
      <c r="T133" s="275"/>
      <c r="U133" s="275"/>
      <c r="V133" s="275"/>
      <c r="W133" s="275"/>
      <c r="X133" s="275"/>
      <c r="Y133" s="275"/>
      <c r="Z133" s="275"/>
      <c r="AA133" s="275"/>
      <c r="AB133" s="275"/>
      <c r="AC133" s="275"/>
      <c r="AD133" s="275"/>
      <c r="AE133" s="275"/>
      <c r="AF133" s="275"/>
    </row>
    <row r="134" spans="1:32" ht="24.75" customHeight="1">
      <c r="A134" s="319" t="s">
        <v>1137</v>
      </c>
      <c r="B134" s="310">
        <v>16</v>
      </c>
      <c r="C134" s="311" t="s">
        <v>1122</v>
      </c>
      <c r="D134" s="312" t="s">
        <v>503</v>
      </c>
      <c r="E134" s="304">
        <v>25</v>
      </c>
      <c r="F134" s="301"/>
      <c r="G134" s="301">
        <v>0</v>
      </c>
      <c r="H134" s="301"/>
      <c r="I134" s="301"/>
      <c r="J134" s="326">
        <f t="shared" si="39"/>
        <v>0</v>
      </c>
      <c r="K134" s="306">
        <f t="shared" si="40"/>
        <v>0</v>
      </c>
      <c r="L134" s="307">
        <f t="shared" si="41"/>
        <v>0</v>
      </c>
      <c r="M134" s="275"/>
      <c r="N134" s="275"/>
      <c r="O134" s="275"/>
      <c r="P134" s="275"/>
      <c r="Q134" s="275"/>
      <c r="R134" s="275"/>
      <c r="S134" s="275"/>
      <c r="T134" s="275"/>
      <c r="U134" s="275"/>
      <c r="V134" s="275"/>
      <c r="W134" s="275"/>
      <c r="X134" s="275"/>
      <c r="Y134" s="275"/>
      <c r="Z134" s="275"/>
      <c r="AA134" s="275"/>
      <c r="AB134" s="275"/>
      <c r="AC134" s="275"/>
      <c r="AD134" s="275"/>
      <c r="AE134" s="275"/>
      <c r="AF134" s="275"/>
    </row>
    <row r="135" spans="1:32" ht="24.75" customHeight="1">
      <c r="A135" s="319" t="s">
        <v>1138</v>
      </c>
      <c r="B135" s="310">
        <v>17</v>
      </c>
      <c r="C135" s="311" t="s">
        <v>1122</v>
      </c>
      <c r="D135" s="312" t="s">
        <v>500</v>
      </c>
      <c r="E135" s="304">
        <v>1</v>
      </c>
      <c r="F135" s="301"/>
      <c r="G135" s="301">
        <v>0.25</v>
      </c>
      <c r="H135" s="301"/>
      <c r="I135" s="301"/>
      <c r="J135" s="326">
        <f t="shared" si="39"/>
        <v>0.25</v>
      </c>
      <c r="K135" s="306">
        <f t="shared" si="40"/>
        <v>0.25</v>
      </c>
      <c r="L135" s="307">
        <f t="shared" si="41"/>
        <v>0.25</v>
      </c>
      <c r="M135" s="275"/>
      <c r="N135" s="275"/>
      <c r="O135" s="275"/>
      <c r="P135" s="275"/>
      <c r="Q135" s="275"/>
      <c r="R135" s="275"/>
      <c r="S135" s="275"/>
      <c r="T135" s="275"/>
      <c r="U135" s="275"/>
      <c r="V135" s="275"/>
      <c r="W135" s="275"/>
      <c r="X135" s="275"/>
      <c r="Y135" s="275"/>
      <c r="Z135" s="275"/>
      <c r="AA135" s="275"/>
      <c r="AB135" s="275"/>
      <c r="AC135" s="275"/>
      <c r="AD135" s="275"/>
      <c r="AE135" s="275"/>
      <c r="AF135" s="275"/>
    </row>
    <row r="136" spans="1:32" ht="24.75" customHeight="1">
      <c r="A136" s="309" t="s">
        <v>1139</v>
      </c>
      <c r="B136" s="292">
        <f>COUNT(B137:B152)</f>
        <v>16</v>
      </c>
      <c r="C136" s="293"/>
      <c r="D136" s="294"/>
      <c r="E136" s="292">
        <f>COUNT(E137:E152)</f>
        <v>11</v>
      </c>
      <c r="F136" s="295"/>
      <c r="G136" s="295"/>
      <c r="H136" s="295"/>
      <c r="I136" s="295"/>
      <c r="J136" s="296"/>
      <c r="K136" s="297"/>
      <c r="L136" s="298">
        <f>AVERAGE(L137:L152)</f>
        <v>0.72727272727272729</v>
      </c>
      <c r="M136" s="299"/>
      <c r="N136" s="275"/>
      <c r="O136" s="275"/>
      <c r="P136" s="275"/>
      <c r="Q136" s="275"/>
      <c r="R136" s="275"/>
      <c r="S136" s="275"/>
      <c r="T136" s="275"/>
      <c r="U136" s="275"/>
      <c r="V136" s="275"/>
      <c r="W136" s="275"/>
      <c r="X136" s="275"/>
      <c r="Y136" s="275"/>
      <c r="Z136" s="275"/>
      <c r="AA136" s="275"/>
      <c r="AB136" s="275"/>
      <c r="AC136" s="275"/>
      <c r="AD136" s="275"/>
      <c r="AE136" s="275"/>
      <c r="AF136" s="275"/>
    </row>
    <row r="137" spans="1:32" ht="24.75" customHeight="1">
      <c r="A137" s="319" t="s">
        <v>1140</v>
      </c>
      <c r="B137" s="310">
        <v>1</v>
      </c>
      <c r="C137" s="327" t="s">
        <v>1122</v>
      </c>
      <c r="D137" s="312" t="s">
        <v>500</v>
      </c>
      <c r="E137" s="328">
        <v>0.25</v>
      </c>
      <c r="F137" s="329"/>
      <c r="G137" s="329"/>
      <c r="H137" s="329"/>
      <c r="I137" s="329">
        <v>1</v>
      </c>
      <c r="J137" s="326">
        <f>SUM(F137:I137)</f>
        <v>1</v>
      </c>
      <c r="K137" s="330">
        <f>J137/E137</f>
        <v>4</v>
      </c>
      <c r="L137" s="331">
        <f>IF(((J137/E137)*100)&gt;=100,100%,(J137/E137))</f>
        <v>1</v>
      </c>
      <c r="M137" s="332"/>
      <c r="N137" s="333"/>
      <c r="O137" s="333"/>
      <c r="P137" s="333"/>
      <c r="Q137" s="333"/>
      <c r="R137" s="333"/>
      <c r="S137" s="333"/>
      <c r="T137" s="333"/>
      <c r="U137" s="333"/>
      <c r="V137" s="333"/>
      <c r="W137" s="333"/>
      <c r="X137" s="333"/>
      <c r="Y137" s="333"/>
      <c r="Z137" s="333"/>
      <c r="AA137" s="333"/>
      <c r="AB137" s="333"/>
      <c r="AC137" s="333"/>
      <c r="AD137" s="333"/>
      <c r="AE137" s="333"/>
      <c r="AF137" s="333"/>
    </row>
    <row r="138" spans="1:32" ht="24.75" customHeight="1">
      <c r="A138" s="319" t="s">
        <v>1141</v>
      </c>
      <c r="B138" s="310">
        <v>2</v>
      </c>
      <c r="C138" s="327" t="s">
        <v>1122</v>
      </c>
      <c r="D138" s="334" t="s">
        <v>1046</v>
      </c>
      <c r="E138" s="328"/>
      <c r="F138" s="332"/>
      <c r="G138" s="335"/>
      <c r="H138" s="329"/>
      <c r="I138" s="329"/>
      <c r="J138" s="336"/>
      <c r="K138" s="306"/>
      <c r="L138" s="307"/>
      <c r="M138" s="332" t="s">
        <v>1054</v>
      </c>
      <c r="N138" s="333"/>
      <c r="O138" s="333"/>
      <c r="P138" s="333"/>
      <c r="Q138" s="333"/>
      <c r="R138" s="333"/>
      <c r="S138" s="333"/>
      <c r="T138" s="333"/>
      <c r="U138" s="333"/>
      <c r="V138" s="333"/>
      <c r="W138" s="333"/>
      <c r="X138" s="333"/>
      <c r="Y138" s="333"/>
      <c r="Z138" s="333"/>
      <c r="AA138" s="333"/>
      <c r="AB138" s="333"/>
      <c r="AC138" s="333"/>
      <c r="AD138" s="333"/>
      <c r="AE138" s="333"/>
      <c r="AF138" s="333"/>
    </row>
    <row r="139" spans="1:32" ht="24.75" customHeight="1">
      <c r="A139" s="319" t="s">
        <v>1142</v>
      </c>
      <c r="B139" s="310">
        <v>3</v>
      </c>
      <c r="C139" s="327" t="s">
        <v>1122</v>
      </c>
      <c r="D139" s="318" t="s">
        <v>500</v>
      </c>
      <c r="E139" s="328">
        <v>0.25</v>
      </c>
      <c r="F139" s="329"/>
      <c r="G139" s="329"/>
      <c r="H139" s="329"/>
      <c r="I139" s="329">
        <v>0</v>
      </c>
      <c r="J139" s="326">
        <f t="shared" ref="J139:J140" si="42">SUM(F139:I139)</f>
        <v>0</v>
      </c>
      <c r="K139" s="330">
        <f t="shared" ref="K139:K140" si="43">J139/E139</f>
        <v>0</v>
      </c>
      <c r="L139" s="307">
        <f t="shared" ref="L139:L140" si="44">IF(((J139/E139)*100)&gt;=100,100%,(J139/E139))</f>
        <v>0</v>
      </c>
      <c r="M139" s="332"/>
      <c r="N139" s="333"/>
      <c r="O139" s="333"/>
      <c r="P139" s="333"/>
      <c r="Q139" s="333"/>
      <c r="R139" s="333"/>
      <c r="S139" s="333"/>
      <c r="T139" s="333"/>
      <c r="U139" s="333"/>
      <c r="V139" s="333"/>
      <c r="W139" s="333"/>
      <c r="X139" s="333"/>
      <c r="Y139" s="333"/>
      <c r="Z139" s="333"/>
      <c r="AA139" s="333"/>
      <c r="AB139" s="333"/>
      <c r="AC139" s="333"/>
      <c r="AD139" s="333"/>
      <c r="AE139" s="333"/>
      <c r="AF139" s="333"/>
    </row>
    <row r="140" spans="1:32" ht="24.75" customHeight="1">
      <c r="A140" s="319" t="s">
        <v>1143</v>
      </c>
      <c r="B140" s="310">
        <v>4</v>
      </c>
      <c r="C140" s="327" t="s">
        <v>1122</v>
      </c>
      <c r="D140" s="337" t="s">
        <v>501</v>
      </c>
      <c r="E140" s="328">
        <v>1</v>
      </c>
      <c r="F140" s="329"/>
      <c r="G140" s="329"/>
      <c r="H140" s="329"/>
      <c r="I140" s="329">
        <v>100</v>
      </c>
      <c r="J140" s="326">
        <f t="shared" si="42"/>
        <v>100</v>
      </c>
      <c r="K140" s="330">
        <f t="shared" si="43"/>
        <v>100</v>
      </c>
      <c r="L140" s="307">
        <f t="shared" si="44"/>
        <v>1</v>
      </c>
      <c r="M140" s="332"/>
      <c r="N140" s="333"/>
      <c r="O140" s="333"/>
      <c r="P140" s="333"/>
      <c r="Q140" s="333"/>
      <c r="R140" s="333"/>
      <c r="S140" s="333"/>
      <c r="T140" s="333"/>
      <c r="U140" s="333"/>
      <c r="V140" s="333"/>
      <c r="W140" s="333"/>
      <c r="X140" s="333"/>
      <c r="Y140" s="333"/>
      <c r="Z140" s="333"/>
      <c r="AA140" s="333"/>
      <c r="AB140" s="333"/>
      <c r="AC140" s="333"/>
      <c r="AD140" s="333"/>
      <c r="AE140" s="333"/>
      <c r="AF140" s="333"/>
    </row>
    <row r="141" spans="1:32" ht="24.75" customHeight="1">
      <c r="A141" s="319" t="s">
        <v>1144</v>
      </c>
      <c r="B141" s="310">
        <v>5</v>
      </c>
      <c r="C141" s="327" t="s">
        <v>1122</v>
      </c>
      <c r="D141" s="334" t="s">
        <v>1046</v>
      </c>
      <c r="E141" s="328"/>
      <c r="F141" s="329"/>
      <c r="G141" s="329"/>
      <c r="H141" s="329"/>
      <c r="I141" s="329"/>
      <c r="J141" s="326"/>
      <c r="K141" s="330"/>
      <c r="L141" s="331"/>
      <c r="M141" s="332" t="s">
        <v>1054</v>
      </c>
      <c r="N141" s="333"/>
      <c r="O141" s="333"/>
      <c r="P141" s="333"/>
      <c r="Q141" s="333"/>
      <c r="R141" s="333"/>
      <c r="S141" s="333"/>
      <c r="T141" s="333"/>
      <c r="U141" s="333"/>
      <c r="V141" s="333"/>
      <c r="W141" s="333"/>
      <c r="X141" s="333"/>
      <c r="Y141" s="333"/>
      <c r="Z141" s="333"/>
      <c r="AA141" s="333"/>
      <c r="AB141" s="333"/>
      <c r="AC141" s="333"/>
      <c r="AD141" s="333"/>
      <c r="AE141" s="333"/>
      <c r="AF141" s="333"/>
    </row>
    <row r="142" spans="1:32" ht="24.75" customHeight="1">
      <c r="A142" s="319" t="s">
        <v>1145</v>
      </c>
      <c r="B142" s="310">
        <v>6</v>
      </c>
      <c r="C142" s="327" t="s">
        <v>1122</v>
      </c>
      <c r="D142" s="337" t="s">
        <v>501</v>
      </c>
      <c r="E142" s="328">
        <v>3</v>
      </c>
      <c r="F142" s="332"/>
      <c r="G142" s="335"/>
      <c r="H142" s="329"/>
      <c r="I142" s="329">
        <v>3</v>
      </c>
      <c r="J142" s="326">
        <f t="shared" ref="J142:J143" si="45">SUM(F142:I142)</f>
        <v>3</v>
      </c>
      <c r="K142" s="306">
        <f t="shared" ref="K142:K143" si="46">J142/E142</f>
        <v>1</v>
      </c>
      <c r="L142" s="307">
        <f t="shared" ref="L142:L143" si="47">IF(((J142/E142)*100)&gt;=100,100%,(J142/E142))</f>
        <v>1</v>
      </c>
      <c r="M142" s="332"/>
      <c r="N142" s="333"/>
      <c r="O142" s="333"/>
      <c r="P142" s="333"/>
      <c r="Q142" s="333"/>
      <c r="R142" s="333"/>
      <c r="S142" s="333"/>
      <c r="T142" s="333"/>
      <c r="U142" s="333"/>
      <c r="V142" s="333"/>
      <c r="W142" s="333"/>
      <c r="X142" s="333"/>
      <c r="Y142" s="333"/>
      <c r="Z142" s="333"/>
      <c r="AA142" s="333"/>
      <c r="AB142" s="333"/>
      <c r="AC142" s="333"/>
      <c r="AD142" s="333"/>
      <c r="AE142" s="333"/>
      <c r="AF142" s="333"/>
    </row>
    <row r="143" spans="1:32" ht="24.75" customHeight="1">
      <c r="A143" s="319" t="s">
        <v>1146</v>
      </c>
      <c r="B143" s="310">
        <v>7</v>
      </c>
      <c r="C143" s="327" t="s">
        <v>1122</v>
      </c>
      <c r="D143" s="318" t="s">
        <v>500</v>
      </c>
      <c r="E143" s="328">
        <v>1</v>
      </c>
      <c r="F143" s="329"/>
      <c r="G143" s="329"/>
      <c r="H143" s="329"/>
      <c r="I143" s="329">
        <v>1</v>
      </c>
      <c r="J143" s="326">
        <f t="shared" si="45"/>
        <v>1</v>
      </c>
      <c r="K143" s="330">
        <f t="shared" si="46"/>
        <v>1</v>
      </c>
      <c r="L143" s="307">
        <f t="shared" si="47"/>
        <v>1</v>
      </c>
      <c r="M143" s="332"/>
      <c r="N143" s="333"/>
      <c r="O143" s="333"/>
      <c r="P143" s="333"/>
      <c r="Q143" s="333"/>
      <c r="R143" s="333"/>
      <c r="S143" s="333"/>
      <c r="T143" s="333"/>
      <c r="U143" s="333"/>
      <c r="V143" s="333"/>
      <c r="W143" s="333"/>
      <c r="X143" s="333"/>
      <c r="Y143" s="333"/>
      <c r="Z143" s="333"/>
      <c r="AA143" s="333"/>
      <c r="AB143" s="333"/>
      <c r="AC143" s="333"/>
      <c r="AD143" s="333"/>
      <c r="AE143" s="333"/>
      <c r="AF143" s="333"/>
    </row>
    <row r="144" spans="1:32" ht="24.75" customHeight="1">
      <c r="A144" s="319" t="s">
        <v>1147</v>
      </c>
      <c r="B144" s="310">
        <v>8</v>
      </c>
      <c r="C144" s="327" t="s">
        <v>1122</v>
      </c>
      <c r="D144" s="334" t="s">
        <v>1046</v>
      </c>
      <c r="E144" s="328"/>
      <c r="F144" s="329"/>
      <c r="G144" s="329"/>
      <c r="H144" s="329"/>
      <c r="I144" s="329"/>
      <c r="J144" s="336"/>
      <c r="K144" s="330"/>
      <c r="L144" s="307"/>
      <c r="M144" s="332" t="s">
        <v>1054</v>
      </c>
      <c r="N144" s="333"/>
      <c r="O144" s="333"/>
      <c r="P144" s="333"/>
      <c r="Q144" s="333"/>
      <c r="R144" s="333"/>
      <c r="S144" s="333"/>
      <c r="T144" s="333"/>
      <c r="U144" s="333"/>
      <c r="V144" s="333"/>
      <c r="W144" s="333"/>
      <c r="X144" s="333"/>
      <c r="Y144" s="333"/>
      <c r="Z144" s="333"/>
      <c r="AA144" s="333"/>
      <c r="AB144" s="333"/>
      <c r="AC144" s="333"/>
      <c r="AD144" s="333"/>
      <c r="AE144" s="333"/>
      <c r="AF144" s="333"/>
    </row>
    <row r="145" spans="1:32" ht="24.75" customHeight="1">
      <c r="A145" s="319" t="s">
        <v>1148</v>
      </c>
      <c r="B145" s="310">
        <v>9</v>
      </c>
      <c r="C145" s="327" t="s">
        <v>1122</v>
      </c>
      <c r="D145" s="334" t="s">
        <v>504</v>
      </c>
      <c r="E145" s="328">
        <v>1</v>
      </c>
      <c r="F145" s="329"/>
      <c r="G145" s="329"/>
      <c r="H145" s="329"/>
      <c r="I145" s="329">
        <v>1</v>
      </c>
      <c r="J145" s="326">
        <f t="shared" ref="J145:J148" si="48">SUM(F145:I145)</f>
        <v>1</v>
      </c>
      <c r="K145" s="330">
        <f t="shared" ref="K145:K148" si="49">J145/E145</f>
        <v>1</v>
      </c>
      <c r="L145" s="331">
        <f t="shared" ref="L145:L148" si="50">IF(((J145/E145)*100)&gt;=100,100%,(J145/E145))</f>
        <v>1</v>
      </c>
      <c r="M145" s="332"/>
      <c r="N145" s="333"/>
      <c r="O145" s="333"/>
      <c r="P145" s="333"/>
      <c r="Q145" s="333"/>
      <c r="R145" s="333"/>
      <c r="S145" s="333"/>
      <c r="T145" s="333"/>
      <c r="U145" s="333"/>
      <c r="V145" s="333"/>
      <c r="W145" s="333"/>
      <c r="X145" s="333"/>
      <c r="Y145" s="333"/>
      <c r="Z145" s="333"/>
      <c r="AA145" s="333"/>
      <c r="AB145" s="333"/>
      <c r="AC145" s="333"/>
      <c r="AD145" s="333"/>
      <c r="AE145" s="333"/>
      <c r="AF145" s="333"/>
    </row>
    <row r="146" spans="1:32" ht="24.75" customHeight="1">
      <c r="A146" s="319" t="s">
        <v>1149</v>
      </c>
      <c r="B146" s="310">
        <v>10</v>
      </c>
      <c r="C146" s="327" t="s">
        <v>1122</v>
      </c>
      <c r="D146" s="334" t="s">
        <v>503</v>
      </c>
      <c r="E146" s="328">
        <v>1</v>
      </c>
      <c r="F146" s="332"/>
      <c r="G146" s="335"/>
      <c r="H146" s="329"/>
      <c r="I146" s="329">
        <v>1</v>
      </c>
      <c r="J146" s="326">
        <f t="shared" si="48"/>
        <v>1</v>
      </c>
      <c r="K146" s="306">
        <f t="shared" si="49"/>
        <v>1</v>
      </c>
      <c r="L146" s="307">
        <f t="shared" si="50"/>
        <v>1</v>
      </c>
      <c r="M146" s="332"/>
      <c r="N146" s="333"/>
      <c r="O146" s="333"/>
      <c r="P146" s="333"/>
      <c r="Q146" s="333"/>
      <c r="R146" s="333"/>
      <c r="S146" s="333"/>
      <c r="T146" s="333"/>
      <c r="U146" s="333"/>
      <c r="V146" s="333"/>
      <c r="W146" s="333"/>
      <c r="X146" s="333"/>
      <c r="Y146" s="333"/>
      <c r="Z146" s="333"/>
      <c r="AA146" s="333"/>
      <c r="AB146" s="333"/>
      <c r="AC146" s="333"/>
      <c r="AD146" s="333"/>
      <c r="AE146" s="333"/>
      <c r="AF146" s="333"/>
    </row>
    <row r="147" spans="1:32" ht="24.75" customHeight="1">
      <c r="A147" s="319" t="s">
        <v>1150</v>
      </c>
      <c r="B147" s="310">
        <v>11</v>
      </c>
      <c r="C147" s="327" t="s">
        <v>1122</v>
      </c>
      <c r="D147" s="334" t="s">
        <v>505</v>
      </c>
      <c r="E147" s="328">
        <v>1</v>
      </c>
      <c r="F147" s="329"/>
      <c r="G147" s="329"/>
      <c r="H147" s="329"/>
      <c r="I147" s="329">
        <v>1</v>
      </c>
      <c r="J147" s="326">
        <f t="shared" si="48"/>
        <v>1</v>
      </c>
      <c r="K147" s="330">
        <f t="shared" si="49"/>
        <v>1</v>
      </c>
      <c r="L147" s="307">
        <f t="shared" si="50"/>
        <v>1</v>
      </c>
      <c r="M147" s="332"/>
      <c r="N147" s="333"/>
      <c r="O147" s="333"/>
      <c r="P147" s="333"/>
      <c r="Q147" s="333"/>
      <c r="R147" s="333"/>
      <c r="S147" s="333"/>
      <c r="T147" s="333"/>
      <c r="U147" s="333"/>
      <c r="V147" s="333"/>
      <c r="W147" s="333"/>
      <c r="X147" s="333"/>
      <c r="Y147" s="333"/>
      <c r="Z147" s="333"/>
      <c r="AA147" s="333"/>
      <c r="AB147" s="333"/>
      <c r="AC147" s="333"/>
      <c r="AD147" s="333"/>
      <c r="AE147" s="333"/>
      <c r="AF147" s="333"/>
    </row>
    <row r="148" spans="1:32" ht="24.75" customHeight="1">
      <c r="A148" s="319" t="s">
        <v>1151</v>
      </c>
      <c r="B148" s="310">
        <v>12</v>
      </c>
      <c r="C148" s="327" t="s">
        <v>1122</v>
      </c>
      <c r="D148" s="334" t="s">
        <v>505</v>
      </c>
      <c r="E148" s="328">
        <v>1</v>
      </c>
      <c r="F148" s="329"/>
      <c r="G148" s="329"/>
      <c r="H148" s="329"/>
      <c r="I148" s="329"/>
      <c r="J148" s="326">
        <f t="shared" si="48"/>
        <v>0</v>
      </c>
      <c r="K148" s="330">
        <f t="shared" si="49"/>
        <v>0</v>
      </c>
      <c r="L148" s="307">
        <f t="shared" si="50"/>
        <v>0</v>
      </c>
      <c r="M148" s="332"/>
      <c r="N148" s="333"/>
      <c r="O148" s="333"/>
      <c r="P148" s="333"/>
      <c r="Q148" s="333"/>
      <c r="R148" s="333"/>
      <c r="S148" s="333"/>
      <c r="T148" s="333"/>
      <c r="U148" s="333"/>
      <c r="V148" s="333"/>
      <c r="W148" s="333"/>
      <c r="X148" s="333"/>
      <c r="Y148" s="333"/>
      <c r="Z148" s="333"/>
      <c r="AA148" s="333"/>
      <c r="AB148" s="333"/>
      <c r="AC148" s="333"/>
      <c r="AD148" s="333"/>
      <c r="AE148" s="333"/>
      <c r="AF148" s="333"/>
    </row>
    <row r="149" spans="1:32" ht="24.75" customHeight="1">
      <c r="A149" s="319" t="s">
        <v>1152</v>
      </c>
      <c r="B149" s="310">
        <v>13</v>
      </c>
      <c r="C149" s="327" t="s">
        <v>1122</v>
      </c>
      <c r="D149" s="334" t="s">
        <v>1046</v>
      </c>
      <c r="E149" s="328"/>
      <c r="F149" s="329"/>
      <c r="G149" s="329"/>
      <c r="H149" s="329"/>
      <c r="I149" s="329"/>
      <c r="J149" s="336"/>
      <c r="K149" s="330"/>
      <c r="L149" s="331"/>
      <c r="M149" s="332" t="s">
        <v>1054</v>
      </c>
      <c r="N149" s="333"/>
      <c r="O149" s="333"/>
      <c r="P149" s="333"/>
      <c r="Q149" s="333"/>
      <c r="R149" s="333"/>
      <c r="S149" s="333"/>
      <c r="T149" s="333"/>
      <c r="U149" s="333"/>
      <c r="V149" s="333"/>
      <c r="W149" s="333"/>
      <c r="X149" s="333"/>
      <c r="Y149" s="333"/>
      <c r="Z149" s="333"/>
      <c r="AA149" s="333"/>
      <c r="AB149" s="333"/>
      <c r="AC149" s="333"/>
      <c r="AD149" s="333"/>
      <c r="AE149" s="333"/>
      <c r="AF149" s="333"/>
    </row>
    <row r="150" spans="1:32" ht="24.75" customHeight="1">
      <c r="A150" s="319" t="s">
        <v>1153</v>
      </c>
      <c r="B150" s="310">
        <v>14</v>
      </c>
      <c r="C150" s="327" t="s">
        <v>1122</v>
      </c>
      <c r="D150" s="318" t="s">
        <v>500</v>
      </c>
      <c r="E150" s="328">
        <v>1</v>
      </c>
      <c r="F150" s="332"/>
      <c r="G150" s="335"/>
      <c r="H150" s="329"/>
      <c r="I150" s="329"/>
      <c r="J150" s="326">
        <f t="shared" ref="J150:J151" si="51">SUM(F150:I150)</f>
        <v>0</v>
      </c>
      <c r="K150" s="306">
        <f t="shared" ref="K150:K151" si="52">J150/E150</f>
        <v>0</v>
      </c>
      <c r="L150" s="307">
        <f t="shared" ref="L150:L151" si="53">IF(((J150/E150)*100)&gt;=100,100%,(J150/E150))</f>
        <v>0</v>
      </c>
      <c r="M150" s="332"/>
      <c r="N150" s="333"/>
      <c r="O150" s="333"/>
      <c r="P150" s="333"/>
      <c r="Q150" s="333"/>
      <c r="R150" s="333"/>
      <c r="S150" s="333"/>
      <c r="T150" s="333"/>
      <c r="U150" s="333"/>
      <c r="V150" s="333"/>
      <c r="W150" s="333"/>
      <c r="X150" s="333"/>
      <c r="Y150" s="333"/>
      <c r="Z150" s="333"/>
      <c r="AA150" s="333"/>
      <c r="AB150" s="333"/>
      <c r="AC150" s="333"/>
      <c r="AD150" s="333"/>
      <c r="AE150" s="333"/>
      <c r="AF150" s="333"/>
    </row>
    <row r="151" spans="1:32" ht="24.75" customHeight="1">
      <c r="A151" s="319" t="s">
        <v>1154</v>
      </c>
      <c r="B151" s="310">
        <v>15</v>
      </c>
      <c r="C151" s="327" t="s">
        <v>1122</v>
      </c>
      <c r="D151" s="334" t="s">
        <v>504</v>
      </c>
      <c r="E151" s="328">
        <v>1</v>
      </c>
      <c r="F151" s="329"/>
      <c r="G151" s="329"/>
      <c r="H151" s="329"/>
      <c r="I151" s="329">
        <v>1</v>
      </c>
      <c r="J151" s="326">
        <f t="shared" si="51"/>
        <v>1</v>
      </c>
      <c r="K151" s="330">
        <f t="shared" si="52"/>
        <v>1</v>
      </c>
      <c r="L151" s="307">
        <f t="shared" si="53"/>
        <v>1</v>
      </c>
      <c r="M151" s="332"/>
      <c r="N151" s="333"/>
      <c r="O151" s="333"/>
      <c r="P151" s="333"/>
      <c r="Q151" s="333"/>
      <c r="R151" s="333"/>
      <c r="S151" s="333"/>
      <c r="T151" s="333"/>
      <c r="U151" s="333"/>
      <c r="V151" s="333"/>
      <c r="W151" s="333"/>
      <c r="X151" s="333"/>
      <c r="Y151" s="333"/>
      <c r="Z151" s="333"/>
      <c r="AA151" s="333"/>
      <c r="AB151" s="333"/>
      <c r="AC151" s="333"/>
      <c r="AD151" s="333"/>
      <c r="AE151" s="333"/>
      <c r="AF151" s="333"/>
    </row>
    <row r="152" spans="1:32" ht="24.75" customHeight="1">
      <c r="A152" s="319" t="s">
        <v>1155</v>
      </c>
      <c r="B152" s="310">
        <v>16</v>
      </c>
      <c r="C152" s="327" t="s">
        <v>1122</v>
      </c>
      <c r="D152" s="334" t="s">
        <v>1046</v>
      </c>
      <c r="E152" s="328"/>
      <c r="F152" s="329"/>
      <c r="G152" s="329"/>
      <c r="H152" s="329"/>
      <c r="I152" s="329"/>
      <c r="J152" s="336"/>
      <c r="K152" s="330"/>
      <c r="L152" s="307"/>
      <c r="M152" s="332" t="s">
        <v>1054</v>
      </c>
      <c r="N152" s="333"/>
      <c r="O152" s="333"/>
      <c r="P152" s="333"/>
      <c r="Q152" s="333"/>
      <c r="R152" s="333"/>
      <c r="S152" s="333"/>
      <c r="T152" s="333"/>
      <c r="U152" s="333"/>
      <c r="V152" s="333"/>
      <c r="W152" s="333"/>
      <c r="X152" s="333"/>
      <c r="Y152" s="333"/>
      <c r="Z152" s="333"/>
      <c r="AA152" s="333"/>
      <c r="AB152" s="333"/>
      <c r="AC152" s="333"/>
      <c r="AD152" s="333"/>
      <c r="AE152" s="333"/>
      <c r="AF152" s="333"/>
    </row>
    <row r="153" spans="1:32" ht="24.75" customHeight="1">
      <c r="A153" s="338" t="s">
        <v>1156</v>
      </c>
      <c r="B153" s="292">
        <f>COUNT(B154:B169)</f>
        <v>16</v>
      </c>
      <c r="C153" s="293"/>
      <c r="D153" s="294"/>
      <c r="E153" s="292">
        <f>COUNT(E154:E168)</f>
        <v>13</v>
      </c>
      <c r="F153" s="295"/>
      <c r="G153" s="295"/>
      <c r="H153" s="295"/>
      <c r="I153" s="295"/>
      <c r="J153" s="296"/>
      <c r="K153" s="297"/>
      <c r="L153" s="298">
        <f>AVERAGE(L154:L168)</f>
        <v>0.31931089743589747</v>
      </c>
      <c r="M153" s="299"/>
      <c r="N153" s="275"/>
      <c r="O153" s="275"/>
      <c r="P153" s="275"/>
      <c r="Q153" s="275"/>
      <c r="R153" s="275"/>
      <c r="S153" s="275"/>
      <c r="T153" s="275"/>
      <c r="U153" s="275"/>
      <c r="V153" s="275"/>
      <c r="W153" s="275"/>
      <c r="X153" s="275"/>
      <c r="Y153" s="275"/>
      <c r="Z153" s="275"/>
      <c r="AA153" s="275"/>
      <c r="AB153" s="275"/>
      <c r="AC153" s="275"/>
      <c r="AD153" s="275"/>
      <c r="AE153" s="275"/>
      <c r="AF153" s="275"/>
    </row>
    <row r="154" spans="1:32" ht="24.75" customHeight="1">
      <c r="A154" s="319" t="s">
        <v>1157</v>
      </c>
      <c r="B154" s="310">
        <v>1</v>
      </c>
      <c r="C154" s="300" t="s">
        <v>1158</v>
      </c>
      <c r="D154" s="339" t="s">
        <v>1070</v>
      </c>
      <c r="E154" s="328"/>
      <c r="F154" s="329"/>
      <c r="G154" s="329">
        <v>0</v>
      </c>
      <c r="H154" s="329"/>
      <c r="I154" s="329"/>
      <c r="J154" s="336"/>
      <c r="K154" s="330"/>
      <c r="L154" s="331"/>
      <c r="M154" s="332" t="s">
        <v>1159</v>
      </c>
      <c r="N154" s="332"/>
      <c r="O154" s="332"/>
      <c r="P154" s="332"/>
      <c r="Q154" s="332"/>
      <c r="R154" s="332"/>
      <c r="S154" s="332"/>
      <c r="T154" s="332"/>
      <c r="U154" s="332"/>
      <c r="V154" s="332"/>
      <c r="W154" s="332"/>
      <c r="X154" s="332"/>
      <c r="Y154" s="332"/>
      <c r="Z154" s="332"/>
      <c r="AA154" s="332"/>
      <c r="AB154" s="332"/>
      <c r="AC154" s="332"/>
      <c r="AD154" s="332"/>
      <c r="AE154" s="332"/>
      <c r="AF154" s="332"/>
    </row>
    <row r="155" spans="1:32" ht="24.75" customHeight="1">
      <c r="A155" s="319" t="s">
        <v>1160</v>
      </c>
      <c r="B155" s="310">
        <v>2</v>
      </c>
      <c r="C155" s="300" t="s">
        <v>1158</v>
      </c>
      <c r="D155" s="339" t="s">
        <v>505</v>
      </c>
      <c r="E155" s="328">
        <v>1</v>
      </c>
      <c r="F155" s="332"/>
      <c r="G155" s="335">
        <v>0.3</v>
      </c>
      <c r="H155" s="329"/>
      <c r="I155" s="329"/>
      <c r="J155" s="336">
        <f>SUM(G155:I155)</f>
        <v>0.3</v>
      </c>
      <c r="K155" s="306">
        <f t="shared" ref="K155:K166" si="54">J155/E155</f>
        <v>0.3</v>
      </c>
      <c r="L155" s="307">
        <f t="shared" ref="L155:L166" si="55">IF(((J155/E155)*100)&gt;=100,100%,(J155/E155))</f>
        <v>0.3</v>
      </c>
      <c r="M155" s="332"/>
      <c r="N155" s="332"/>
      <c r="O155" s="332"/>
      <c r="P155" s="332"/>
      <c r="Q155" s="332"/>
      <c r="R155" s="332"/>
      <c r="S155" s="332"/>
      <c r="T155" s="332"/>
      <c r="U155" s="332"/>
      <c r="V155" s="332"/>
      <c r="W155" s="332"/>
      <c r="X155" s="332"/>
      <c r="Y155" s="332"/>
      <c r="Z155" s="332"/>
      <c r="AA155" s="332"/>
      <c r="AB155" s="332"/>
      <c r="AC155" s="332"/>
      <c r="AD155" s="332"/>
      <c r="AE155" s="332"/>
      <c r="AF155" s="332"/>
    </row>
    <row r="156" spans="1:32" ht="24.75" customHeight="1">
      <c r="A156" s="319" t="s">
        <v>1161</v>
      </c>
      <c r="B156" s="310">
        <v>3</v>
      </c>
      <c r="C156" s="300" t="s">
        <v>1158</v>
      </c>
      <c r="D156" s="339" t="s">
        <v>505</v>
      </c>
      <c r="E156" s="328">
        <v>6</v>
      </c>
      <c r="F156" s="329"/>
      <c r="G156" s="329">
        <v>0</v>
      </c>
      <c r="H156" s="329"/>
      <c r="I156" s="329"/>
      <c r="J156" s="336">
        <f t="shared" ref="J156:J166" si="56">SUM(F156:I156)</f>
        <v>0</v>
      </c>
      <c r="K156" s="330">
        <f t="shared" si="54"/>
        <v>0</v>
      </c>
      <c r="L156" s="307">
        <f t="shared" si="55"/>
        <v>0</v>
      </c>
      <c r="M156" s="332"/>
      <c r="N156" s="332"/>
      <c r="O156" s="332"/>
      <c r="P156" s="332"/>
      <c r="Q156" s="332"/>
      <c r="R156" s="332"/>
      <c r="S156" s="332"/>
      <c r="T156" s="332"/>
      <c r="U156" s="332"/>
      <c r="V156" s="332"/>
      <c r="W156" s="332"/>
      <c r="X156" s="332"/>
      <c r="Y156" s="332"/>
      <c r="Z156" s="332"/>
      <c r="AA156" s="332"/>
      <c r="AB156" s="332"/>
      <c r="AC156" s="332"/>
      <c r="AD156" s="332"/>
      <c r="AE156" s="332"/>
      <c r="AF156" s="332"/>
    </row>
    <row r="157" spans="1:32" ht="24.75" customHeight="1">
      <c r="A157" s="319" t="s">
        <v>1162</v>
      </c>
      <c r="B157" s="310">
        <v>4</v>
      </c>
      <c r="C157" s="300" t="s">
        <v>1158</v>
      </c>
      <c r="D157" s="339" t="s">
        <v>505</v>
      </c>
      <c r="E157" s="328">
        <v>1</v>
      </c>
      <c r="F157" s="329"/>
      <c r="G157" s="329">
        <v>0</v>
      </c>
      <c r="H157" s="329"/>
      <c r="I157" s="329"/>
      <c r="J157" s="336">
        <f t="shared" si="56"/>
        <v>0</v>
      </c>
      <c r="K157" s="330">
        <f t="shared" si="54"/>
        <v>0</v>
      </c>
      <c r="L157" s="307">
        <f t="shared" si="55"/>
        <v>0</v>
      </c>
      <c r="M157" s="332"/>
      <c r="N157" s="332"/>
      <c r="O157" s="332"/>
      <c r="P157" s="332"/>
      <c r="Q157" s="332"/>
      <c r="R157" s="332"/>
      <c r="S157" s="332"/>
      <c r="T157" s="332"/>
      <c r="U157" s="332"/>
      <c r="V157" s="332"/>
      <c r="W157" s="332"/>
      <c r="X157" s="332"/>
      <c r="Y157" s="332"/>
      <c r="Z157" s="332"/>
      <c r="AA157" s="332"/>
      <c r="AB157" s="332"/>
      <c r="AC157" s="332"/>
      <c r="AD157" s="332"/>
      <c r="AE157" s="332"/>
      <c r="AF157" s="332"/>
    </row>
    <row r="158" spans="1:32" ht="24.75" customHeight="1">
      <c r="A158" s="319" t="s">
        <v>1163</v>
      </c>
      <c r="B158" s="310">
        <v>5</v>
      </c>
      <c r="C158" s="300" t="s">
        <v>1158</v>
      </c>
      <c r="D158" s="339" t="s">
        <v>1046</v>
      </c>
      <c r="E158" s="328">
        <v>2</v>
      </c>
      <c r="F158" s="329"/>
      <c r="G158" s="329">
        <v>0.4</v>
      </c>
      <c r="H158" s="329"/>
      <c r="I158" s="329"/>
      <c r="J158" s="336">
        <f t="shared" si="56"/>
        <v>0.4</v>
      </c>
      <c r="K158" s="330">
        <f t="shared" si="54"/>
        <v>0.2</v>
      </c>
      <c r="L158" s="307">
        <f t="shared" si="55"/>
        <v>0.2</v>
      </c>
      <c r="M158" s="332"/>
      <c r="N158" s="332"/>
      <c r="O158" s="332"/>
      <c r="P158" s="332"/>
      <c r="Q158" s="332"/>
      <c r="R158" s="332"/>
      <c r="S158" s="332"/>
      <c r="T158" s="332"/>
      <c r="U158" s="332"/>
      <c r="V158" s="332"/>
      <c r="W158" s="332"/>
      <c r="X158" s="332"/>
      <c r="Y158" s="332"/>
      <c r="Z158" s="332"/>
      <c r="AA158" s="332"/>
      <c r="AB158" s="332"/>
      <c r="AC158" s="332"/>
      <c r="AD158" s="332"/>
      <c r="AE158" s="332"/>
      <c r="AF158" s="332"/>
    </row>
    <row r="159" spans="1:32" ht="24.75" customHeight="1">
      <c r="A159" s="319" t="s">
        <v>1164</v>
      </c>
      <c r="B159" s="310">
        <v>6</v>
      </c>
      <c r="C159" s="300" t="s">
        <v>1158</v>
      </c>
      <c r="D159" s="339" t="s">
        <v>1046</v>
      </c>
      <c r="E159" s="328">
        <v>32</v>
      </c>
      <c r="F159" s="329"/>
      <c r="G159" s="329">
        <v>6.3</v>
      </c>
      <c r="H159" s="329"/>
      <c r="I159" s="329"/>
      <c r="J159" s="336">
        <f t="shared" si="56"/>
        <v>6.3</v>
      </c>
      <c r="K159" s="330">
        <f t="shared" si="54"/>
        <v>0.19687499999999999</v>
      </c>
      <c r="L159" s="307">
        <f t="shared" si="55"/>
        <v>0.19687499999999999</v>
      </c>
      <c r="M159" s="332"/>
      <c r="N159" s="332"/>
      <c r="O159" s="332"/>
      <c r="P159" s="332"/>
      <c r="Q159" s="332"/>
      <c r="R159" s="332"/>
      <c r="S159" s="332"/>
      <c r="T159" s="332"/>
      <c r="U159" s="332"/>
      <c r="V159" s="332"/>
      <c r="W159" s="332"/>
      <c r="X159" s="332"/>
      <c r="Y159" s="332"/>
      <c r="Z159" s="332"/>
      <c r="AA159" s="332"/>
      <c r="AB159" s="332"/>
      <c r="AC159" s="332"/>
      <c r="AD159" s="332"/>
      <c r="AE159" s="332"/>
      <c r="AF159" s="332"/>
    </row>
    <row r="160" spans="1:32" ht="24.75" customHeight="1">
      <c r="A160" s="319" t="s">
        <v>1165</v>
      </c>
      <c r="B160" s="310">
        <v>7</v>
      </c>
      <c r="C160" s="300" t="s">
        <v>1158</v>
      </c>
      <c r="D160" s="339" t="s">
        <v>1046</v>
      </c>
      <c r="E160" s="328">
        <v>2</v>
      </c>
      <c r="F160" s="329"/>
      <c r="G160" s="329">
        <v>0.4</v>
      </c>
      <c r="H160" s="329"/>
      <c r="I160" s="329"/>
      <c r="J160" s="336">
        <f t="shared" si="56"/>
        <v>0.4</v>
      </c>
      <c r="K160" s="330">
        <f t="shared" si="54"/>
        <v>0.2</v>
      </c>
      <c r="L160" s="307">
        <f t="shared" si="55"/>
        <v>0.2</v>
      </c>
      <c r="M160" s="332"/>
      <c r="N160" s="332"/>
      <c r="O160" s="332"/>
      <c r="P160" s="332"/>
      <c r="Q160" s="332"/>
      <c r="R160" s="332"/>
      <c r="S160" s="332"/>
      <c r="T160" s="332"/>
      <c r="U160" s="332"/>
      <c r="V160" s="332"/>
      <c r="W160" s="332"/>
      <c r="X160" s="332"/>
      <c r="Y160" s="332"/>
      <c r="Z160" s="332"/>
      <c r="AA160" s="332"/>
      <c r="AB160" s="332"/>
      <c r="AC160" s="332"/>
      <c r="AD160" s="332"/>
      <c r="AE160" s="332"/>
      <c r="AF160" s="332"/>
    </row>
    <row r="161" spans="1:32" ht="24.75" customHeight="1">
      <c r="A161" s="319" t="s">
        <v>1166</v>
      </c>
      <c r="B161" s="310">
        <v>8</v>
      </c>
      <c r="C161" s="300" t="s">
        <v>1158</v>
      </c>
      <c r="D161" s="339" t="s">
        <v>1046</v>
      </c>
      <c r="E161" s="328">
        <v>24</v>
      </c>
      <c r="F161" s="329"/>
      <c r="G161" s="329">
        <v>4.9000000000000004</v>
      </c>
      <c r="H161" s="329"/>
      <c r="I161" s="329"/>
      <c r="J161" s="336">
        <f t="shared" si="56"/>
        <v>4.9000000000000004</v>
      </c>
      <c r="K161" s="330">
        <f t="shared" si="54"/>
        <v>0.20416666666666669</v>
      </c>
      <c r="L161" s="307">
        <f t="shared" si="55"/>
        <v>0.20416666666666669</v>
      </c>
      <c r="M161" s="332"/>
      <c r="N161" s="332"/>
      <c r="O161" s="332"/>
      <c r="P161" s="332"/>
      <c r="Q161" s="332"/>
      <c r="R161" s="332"/>
      <c r="S161" s="332"/>
      <c r="T161" s="332"/>
      <c r="U161" s="332"/>
      <c r="V161" s="332"/>
      <c r="W161" s="332"/>
      <c r="X161" s="332"/>
      <c r="Y161" s="332"/>
      <c r="Z161" s="332"/>
      <c r="AA161" s="332"/>
      <c r="AB161" s="332"/>
      <c r="AC161" s="332"/>
      <c r="AD161" s="332"/>
      <c r="AE161" s="332"/>
      <c r="AF161" s="332"/>
    </row>
    <row r="162" spans="1:32" ht="24.75" customHeight="1">
      <c r="A162" s="319" t="s">
        <v>1167</v>
      </c>
      <c r="B162" s="310">
        <v>9</v>
      </c>
      <c r="C162" s="300" t="s">
        <v>1158</v>
      </c>
      <c r="D162" s="339" t="s">
        <v>504</v>
      </c>
      <c r="E162" s="328">
        <v>2</v>
      </c>
      <c r="F162" s="329"/>
      <c r="G162" s="329">
        <v>1</v>
      </c>
      <c r="H162" s="329"/>
      <c r="I162" s="329"/>
      <c r="J162" s="336">
        <f t="shared" si="56"/>
        <v>1</v>
      </c>
      <c r="K162" s="330">
        <f t="shared" si="54"/>
        <v>0.5</v>
      </c>
      <c r="L162" s="307">
        <f t="shared" si="55"/>
        <v>0.5</v>
      </c>
      <c r="M162" s="332"/>
      <c r="N162" s="332"/>
      <c r="O162" s="332"/>
      <c r="P162" s="332"/>
      <c r="Q162" s="332"/>
      <c r="R162" s="332"/>
      <c r="S162" s="332"/>
      <c r="T162" s="332"/>
      <c r="U162" s="332"/>
      <c r="V162" s="332"/>
      <c r="W162" s="332"/>
      <c r="X162" s="332"/>
      <c r="Y162" s="332"/>
      <c r="Z162" s="332"/>
      <c r="AA162" s="332"/>
      <c r="AB162" s="332"/>
      <c r="AC162" s="332"/>
      <c r="AD162" s="332"/>
      <c r="AE162" s="332"/>
      <c r="AF162" s="332"/>
    </row>
    <row r="163" spans="1:32" ht="24.75" customHeight="1">
      <c r="A163" s="319" t="s">
        <v>1168</v>
      </c>
      <c r="B163" s="310">
        <v>10</v>
      </c>
      <c r="C163" s="300" t="s">
        <v>1158</v>
      </c>
      <c r="D163" s="339" t="s">
        <v>504</v>
      </c>
      <c r="E163" s="328">
        <v>10</v>
      </c>
      <c r="F163" s="329"/>
      <c r="G163" s="329">
        <v>3</v>
      </c>
      <c r="H163" s="329"/>
      <c r="I163" s="329"/>
      <c r="J163" s="336">
        <f t="shared" si="56"/>
        <v>3</v>
      </c>
      <c r="K163" s="330">
        <f t="shared" si="54"/>
        <v>0.3</v>
      </c>
      <c r="L163" s="307">
        <f t="shared" si="55"/>
        <v>0.3</v>
      </c>
      <c r="M163" s="332"/>
      <c r="N163" s="332"/>
      <c r="O163" s="332"/>
      <c r="P163" s="332"/>
      <c r="Q163" s="332"/>
      <c r="R163" s="332"/>
      <c r="S163" s="332"/>
      <c r="T163" s="332"/>
      <c r="U163" s="332"/>
      <c r="V163" s="332"/>
      <c r="W163" s="332"/>
      <c r="X163" s="332"/>
      <c r="Y163" s="332"/>
      <c r="Z163" s="332"/>
      <c r="AA163" s="332"/>
      <c r="AB163" s="332"/>
      <c r="AC163" s="332"/>
      <c r="AD163" s="332"/>
      <c r="AE163" s="332"/>
      <c r="AF163" s="332"/>
    </row>
    <row r="164" spans="1:32" ht="24.75" customHeight="1">
      <c r="A164" s="319" t="s">
        <v>1169</v>
      </c>
      <c r="B164" s="310">
        <v>11</v>
      </c>
      <c r="C164" s="300" t="s">
        <v>1158</v>
      </c>
      <c r="D164" s="339" t="s">
        <v>504</v>
      </c>
      <c r="E164" s="340">
        <v>1</v>
      </c>
      <c r="F164" s="329"/>
      <c r="G164" s="329">
        <v>0</v>
      </c>
      <c r="H164" s="329"/>
      <c r="I164" s="329"/>
      <c r="J164" s="336">
        <f t="shared" si="56"/>
        <v>0</v>
      </c>
      <c r="K164" s="330">
        <f t="shared" si="54"/>
        <v>0</v>
      </c>
      <c r="L164" s="307">
        <f t="shared" si="55"/>
        <v>0</v>
      </c>
      <c r="M164" s="332"/>
      <c r="N164" s="332"/>
      <c r="O164" s="332"/>
      <c r="P164" s="332"/>
      <c r="Q164" s="332"/>
      <c r="R164" s="332"/>
      <c r="S164" s="332"/>
      <c r="T164" s="332"/>
      <c r="U164" s="332"/>
      <c r="V164" s="332"/>
      <c r="W164" s="332"/>
      <c r="X164" s="332"/>
      <c r="Y164" s="332"/>
      <c r="Z164" s="332"/>
      <c r="AA164" s="332"/>
      <c r="AB164" s="332"/>
      <c r="AC164" s="332"/>
      <c r="AD164" s="332"/>
      <c r="AE164" s="332"/>
      <c r="AF164" s="332"/>
    </row>
    <row r="165" spans="1:32" ht="24.75" customHeight="1">
      <c r="A165" s="319" t="s">
        <v>1170</v>
      </c>
      <c r="B165" s="310">
        <v>12</v>
      </c>
      <c r="C165" s="300" t="s">
        <v>1158</v>
      </c>
      <c r="D165" s="339" t="s">
        <v>501</v>
      </c>
      <c r="E165" s="328">
        <v>1</v>
      </c>
      <c r="F165" s="329"/>
      <c r="G165" s="329">
        <v>1</v>
      </c>
      <c r="H165" s="329"/>
      <c r="I165" s="329"/>
      <c r="J165" s="336">
        <f t="shared" si="56"/>
        <v>1</v>
      </c>
      <c r="K165" s="330">
        <f t="shared" si="54"/>
        <v>1</v>
      </c>
      <c r="L165" s="307">
        <f t="shared" si="55"/>
        <v>1</v>
      </c>
      <c r="M165" s="332"/>
      <c r="N165" s="332"/>
      <c r="O165" s="332"/>
      <c r="P165" s="332"/>
      <c r="Q165" s="332"/>
      <c r="R165" s="332"/>
      <c r="S165" s="332"/>
      <c r="T165" s="332"/>
      <c r="U165" s="332"/>
      <c r="V165" s="332"/>
      <c r="W165" s="332"/>
      <c r="X165" s="332"/>
      <c r="Y165" s="332"/>
      <c r="Z165" s="332"/>
      <c r="AA165" s="332"/>
      <c r="AB165" s="332"/>
      <c r="AC165" s="332"/>
      <c r="AD165" s="332"/>
      <c r="AE165" s="332"/>
      <c r="AF165" s="332"/>
    </row>
    <row r="166" spans="1:32" ht="24.75" customHeight="1">
      <c r="A166" s="319" t="s">
        <v>1171</v>
      </c>
      <c r="B166" s="310">
        <v>13</v>
      </c>
      <c r="C166" s="300" t="s">
        <v>1158</v>
      </c>
      <c r="D166" s="339" t="s">
        <v>501</v>
      </c>
      <c r="E166" s="340">
        <v>1</v>
      </c>
      <c r="F166" s="329"/>
      <c r="G166" s="341">
        <v>1</v>
      </c>
      <c r="H166" s="329"/>
      <c r="I166" s="329"/>
      <c r="J166" s="336">
        <f t="shared" si="56"/>
        <v>1</v>
      </c>
      <c r="K166" s="330">
        <f t="shared" si="54"/>
        <v>1</v>
      </c>
      <c r="L166" s="307">
        <f t="shared" si="55"/>
        <v>1</v>
      </c>
      <c r="M166" s="332"/>
      <c r="N166" s="332"/>
      <c r="O166" s="332"/>
      <c r="P166" s="332"/>
      <c r="Q166" s="332"/>
      <c r="R166" s="332"/>
      <c r="S166" s="332"/>
      <c r="T166" s="332"/>
      <c r="U166" s="332"/>
      <c r="V166" s="332"/>
      <c r="W166" s="332"/>
      <c r="X166" s="332"/>
      <c r="Y166" s="332"/>
      <c r="Z166" s="332"/>
      <c r="AA166" s="332"/>
      <c r="AB166" s="332"/>
      <c r="AC166" s="332"/>
      <c r="AD166" s="332"/>
      <c r="AE166" s="332"/>
      <c r="AF166" s="332"/>
    </row>
    <row r="167" spans="1:32" ht="24.75" customHeight="1">
      <c r="A167" s="319" t="s">
        <v>1172</v>
      </c>
      <c r="B167" s="310">
        <v>14</v>
      </c>
      <c r="C167" s="300" t="s">
        <v>1158</v>
      </c>
      <c r="D167" s="339" t="s">
        <v>501</v>
      </c>
      <c r="E167" s="328"/>
      <c r="F167" s="329"/>
      <c r="G167" s="329"/>
      <c r="H167" s="329"/>
      <c r="I167" s="329"/>
      <c r="J167" s="336"/>
      <c r="K167" s="330"/>
      <c r="L167" s="307"/>
      <c r="M167" s="332" t="s">
        <v>1173</v>
      </c>
      <c r="N167" s="332"/>
      <c r="O167" s="332"/>
      <c r="P167" s="332"/>
      <c r="Q167" s="332"/>
      <c r="R167" s="332"/>
      <c r="S167" s="332"/>
      <c r="T167" s="332"/>
      <c r="U167" s="332"/>
      <c r="V167" s="332"/>
      <c r="W167" s="332"/>
      <c r="X167" s="332"/>
      <c r="Y167" s="332"/>
      <c r="Z167" s="332"/>
      <c r="AA167" s="332"/>
      <c r="AB167" s="332"/>
      <c r="AC167" s="332"/>
      <c r="AD167" s="332"/>
      <c r="AE167" s="332"/>
      <c r="AF167" s="332"/>
    </row>
    <row r="168" spans="1:32" ht="24.75" customHeight="1">
      <c r="A168" s="319" t="s">
        <v>1174</v>
      </c>
      <c r="B168" s="310">
        <v>15</v>
      </c>
      <c r="C168" s="300" t="s">
        <v>1158</v>
      </c>
      <c r="D168" s="339" t="s">
        <v>500</v>
      </c>
      <c r="E168" s="340">
        <v>1</v>
      </c>
      <c r="F168" s="329"/>
      <c r="G168" s="341">
        <v>0.25</v>
      </c>
      <c r="H168" s="329"/>
      <c r="I168" s="329"/>
      <c r="J168" s="336">
        <f>SUM(F168:I168)</f>
        <v>0.25</v>
      </c>
      <c r="K168" s="330">
        <f>J168/E168</f>
        <v>0.25</v>
      </c>
      <c r="L168" s="307">
        <f>IF(((J168/E168)*100)&gt;=100,100%,(J168/E168))</f>
        <v>0.25</v>
      </c>
      <c r="M168" s="332"/>
      <c r="N168" s="332"/>
      <c r="O168" s="332"/>
      <c r="P168" s="332"/>
      <c r="Q168" s="332"/>
      <c r="R168" s="332"/>
      <c r="S168" s="332"/>
      <c r="T168" s="332"/>
      <c r="U168" s="332"/>
      <c r="V168" s="332"/>
      <c r="W168" s="332"/>
      <c r="X168" s="332"/>
      <c r="Y168" s="332"/>
      <c r="Z168" s="332"/>
      <c r="AA168" s="332"/>
      <c r="AB168" s="332"/>
      <c r="AC168" s="332"/>
      <c r="AD168" s="332"/>
      <c r="AE168" s="332"/>
      <c r="AF168" s="332"/>
    </row>
    <row r="169" spans="1:32" ht="24.75" customHeight="1">
      <c r="A169" s="338" t="s">
        <v>1175</v>
      </c>
      <c r="B169" s="292">
        <f>COUNT(B170:B189)</f>
        <v>20</v>
      </c>
      <c r="C169" s="293"/>
      <c r="D169" s="294"/>
      <c r="E169" s="292">
        <f>COUNT(E170:E189)</f>
        <v>15</v>
      </c>
      <c r="F169" s="295"/>
      <c r="G169" s="295"/>
      <c r="H169" s="295"/>
      <c r="I169" s="295"/>
      <c r="J169" s="296"/>
      <c r="K169" s="297"/>
      <c r="L169" s="298">
        <f>AVERAGE(L170:L189)</f>
        <v>0.14285714285714285</v>
      </c>
      <c r="M169" s="342"/>
      <c r="N169" s="343"/>
      <c r="O169" s="343"/>
      <c r="P169" s="343"/>
      <c r="Q169" s="343"/>
      <c r="R169" s="343"/>
      <c r="S169" s="343"/>
      <c r="T169" s="343"/>
      <c r="U169" s="343"/>
      <c r="V169" s="343"/>
      <c r="W169" s="343"/>
      <c r="X169" s="343"/>
      <c r="Y169" s="343"/>
      <c r="Z169" s="343"/>
      <c r="AA169" s="343"/>
      <c r="AB169" s="343"/>
      <c r="AC169" s="343"/>
      <c r="AD169" s="343"/>
      <c r="AE169" s="343"/>
      <c r="AF169" s="343"/>
    </row>
    <row r="170" spans="1:32" ht="24.75" customHeight="1">
      <c r="A170" s="319" t="s">
        <v>1176</v>
      </c>
      <c r="B170" s="310">
        <v>1</v>
      </c>
      <c r="C170" s="311" t="s">
        <v>1158</v>
      </c>
      <c r="D170" s="318" t="s">
        <v>500</v>
      </c>
      <c r="E170" s="304">
        <v>1</v>
      </c>
      <c r="F170" s="301"/>
      <c r="G170" s="301"/>
      <c r="H170" s="301"/>
      <c r="I170" s="301" t="s">
        <v>571</v>
      </c>
      <c r="J170" s="326"/>
      <c r="K170" s="306">
        <f t="shared" ref="K170:K174" si="57">J170/E170</f>
        <v>0</v>
      </c>
      <c r="L170" s="307">
        <f t="shared" ref="L170:L174" si="58">IF(((J170/E170)*100)&gt;=100,100%,(J170/E170))</f>
        <v>0</v>
      </c>
      <c r="M170" s="275"/>
      <c r="N170" s="330"/>
      <c r="O170" s="344"/>
      <c r="P170" s="344"/>
      <c r="Q170" s="344"/>
      <c r="R170" s="344"/>
      <c r="S170" s="344"/>
      <c r="T170" s="344"/>
      <c r="U170" s="344"/>
      <c r="V170" s="344"/>
      <c r="W170" s="344"/>
      <c r="X170" s="344"/>
      <c r="Y170" s="344"/>
      <c r="Z170" s="344"/>
      <c r="AA170" s="344"/>
      <c r="AB170" s="344"/>
      <c r="AC170" s="344"/>
      <c r="AD170" s="344"/>
      <c r="AE170" s="344"/>
      <c r="AF170" s="344"/>
    </row>
    <row r="171" spans="1:32" ht="24.75" customHeight="1">
      <c r="A171" s="319" t="s">
        <v>1177</v>
      </c>
      <c r="B171" s="310">
        <v>2</v>
      </c>
      <c r="C171" s="311" t="s">
        <v>1158</v>
      </c>
      <c r="D171" s="318" t="s">
        <v>500</v>
      </c>
      <c r="E171" s="304">
        <v>1</v>
      </c>
      <c r="F171" s="301"/>
      <c r="G171" s="301"/>
      <c r="H171" s="301"/>
      <c r="I171" s="301">
        <v>0</v>
      </c>
      <c r="J171" s="336">
        <f t="shared" ref="J171:J174" si="59">SUM(F171:I171)</f>
        <v>0</v>
      </c>
      <c r="K171" s="306">
        <f t="shared" si="57"/>
        <v>0</v>
      </c>
      <c r="L171" s="307">
        <f t="shared" si="58"/>
        <v>0</v>
      </c>
      <c r="M171" s="275"/>
      <c r="N171" s="306"/>
      <c r="O171" s="344"/>
      <c r="P171" s="344"/>
      <c r="Q171" s="344"/>
      <c r="R171" s="344"/>
      <c r="S171" s="344"/>
      <c r="T171" s="344"/>
      <c r="U171" s="344"/>
      <c r="V171" s="344"/>
      <c r="W171" s="344"/>
      <c r="X171" s="344"/>
      <c r="Y171" s="344"/>
      <c r="Z171" s="344"/>
      <c r="AA171" s="344"/>
      <c r="AB171" s="344"/>
      <c r="AC171" s="344"/>
      <c r="AD171" s="344"/>
      <c r="AE171" s="344"/>
      <c r="AF171" s="344"/>
    </row>
    <row r="172" spans="1:32" ht="24.75" customHeight="1">
      <c r="A172" s="319" t="s">
        <v>1178</v>
      </c>
      <c r="B172" s="310">
        <v>3</v>
      </c>
      <c r="C172" s="311" t="s">
        <v>1158</v>
      </c>
      <c r="D172" s="345" t="s">
        <v>1179</v>
      </c>
      <c r="E172" s="304">
        <v>2</v>
      </c>
      <c r="F172" s="301"/>
      <c r="G172" s="301"/>
      <c r="H172" s="301"/>
      <c r="I172" s="301">
        <v>0</v>
      </c>
      <c r="J172" s="336">
        <f t="shared" si="59"/>
        <v>0</v>
      </c>
      <c r="K172" s="306">
        <f t="shared" si="57"/>
        <v>0</v>
      </c>
      <c r="L172" s="307">
        <f t="shared" si="58"/>
        <v>0</v>
      </c>
      <c r="M172" s="275"/>
      <c r="N172" s="330"/>
      <c r="O172" s="344"/>
      <c r="P172" s="344"/>
      <c r="Q172" s="344"/>
      <c r="R172" s="344"/>
      <c r="S172" s="344"/>
      <c r="T172" s="344"/>
      <c r="U172" s="344"/>
      <c r="V172" s="344"/>
      <c r="W172" s="344"/>
      <c r="X172" s="344"/>
      <c r="Y172" s="344"/>
      <c r="Z172" s="344"/>
      <c r="AA172" s="344"/>
      <c r="AB172" s="344"/>
      <c r="AC172" s="344"/>
      <c r="AD172" s="344"/>
      <c r="AE172" s="344"/>
      <c r="AF172" s="344"/>
    </row>
    <row r="173" spans="1:32" ht="24.75" customHeight="1">
      <c r="A173" s="319" t="s">
        <v>1180</v>
      </c>
      <c r="B173" s="310">
        <v>4</v>
      </c>
      <c r="C173" s="311" t="s">
        <v>1158</v>
      </c>
      <c r="D173" s="345" t="s">
        <v>1179</v>
      </c>
      <c r="E173" s="304">
        <v>1</v>
      </c>
      <c r="F173" s="301"/>
      <c r="G173" s="301"/>
      <c r="H173" s="301"/>
      <c r="I173" s="301">
        <v>0</v>
      </c>
      <c r="J173" s="336">
        <f t="shared" si="59"/>
        <v>0</v>
      </c>
      <c r="K173" s="306">
        <f t="shared" si="57"/>
        <v>0</v>
      </c>
      <c r="L173" s="307">
        <f t="shared" si="58"/>
        <v>0</v>
      </c>
      <c r="M173" s="275"/>
      <c r="N173" s="330"/>
      <c r="O173" s="344"/>
      <c r="P173" s="344"/>
      <c r="Q173" s="344"/>
      <c r="R173" s="344"/>
      <c r="S173" s="344"/>
      <c r="T173" s="344"/>
      <c r="U173" s="344"/>
      <c r="V173" s="344"/>
      <c r="W173" s="344"/>
      <c r="X173" s="344"/>
      <c r="Y173" s="344"/>
      <c r="Z173" s="344"/>
      <c r="AA173" s="344"/>
      <c r="AB173" s="344"/>
      <c r="AC173" s="344"/>
      <c r="AD173" s="344"/>
      <c r="AE173" s="344"/>
      <c r="AF173" s="344"/>
    </row>
    <row r="174" spans="1:32" ht="24.75" customHeight="1">
      <c r="A174" s="319" t="s">
        <v>1181</v>
      </c>
      <c r="B174" s="310">
        <v>5</v>
      </c>
      <c r="C174" s="311" t="s">
        <v>1158</v>
      </c>
      <c r="D174" s="345" t="s">
        <v>503</v>
      </c>
      <c r="E174" s="304">
        <v>1</v>
      </c>
      <c r="F174" s="301"/>
      <c r="G174" s="301"/>
      <c r="H174" s="301"/>
      <c r="I174" s="301">
        <v>1</v>
      </c>
      <c r="J174" s="336">
        <f t="shared" si="59"/>
        <v>1</v>
      </c>
      <c r="K174" s="306">
        <f t="shared" si="57"/>
        <v>1</v>
      </c>
      <c r="L174" s="307">
        <f t="shared" si="58"/>
        <v>1</v>
      </c>
      <c r="M174" s="275"/>
      <c r="N174" s="330"/>
      <c r="O174" s="344"/>
      <c r="P174" s="344"/>
      <c r="Q174" s="344"/>
      <c r="R174" s="344"/>
      <c r="S174" s="344"/>
      <c r="T174" s="344"/>
      <c r="U174" s="344"/>
      <c r="V174" s="344"/>
      <c r="W174" s="344"/>
      <c r="X174" s="344"/>
      <c r="Y174" s="344"/>
      <c r="Z174" s="344"/>
      <c r="AA174" s="344"/>
      <c r="AB174" s="344"/>
      <c r="AC174" s="344"/>
      <c r="AD174" s="344"/>
      <c r="AE174" s="344"/>
      <c r="AF174" s="344"/>
    </row>
    <row r="175" spans="1:32" ht="24.75" customHeight="1">
      <c r="A175" s="319" t="s">
        <v>1182</v>
      </c>
      <c r="B175" s="310">
        <v>6</v>
      </c>
      <c r="C175" s="311" t="s">
        <v>1158</v>
      </c>
      <c r="D175" s="346" t="s">
        <v>500</v>
      </c>
      <c r="E175" s="304">
        <v>0</v>
      </c>
      <c r="F175" s="301"/>
      <c r="G175" s="301"/>
      <c r="H175" s="301"/>
      <c r="I175" s="301"/>
      <c r="J175" s="326"/>
      <c r="K175" s="306"/>
      <c r="L175" s="307"/>
      <c r="M175" s="275"/>
      <c r="N175" s="330"/>
      <c r="O175" s="344"/>
      <c r="P175" s="344"/>
      <c r="Q175" s="344"/>
      <c r="R175" s="344"/>
      <c r="S175" s="344"/>
      <c r="T175" s="344"/>
      <c r="U175" s="344"/>
      <c r="V175" s="344"/>
      <c r="W175" s="344"/>
      <c r="X175" s="344"/>
      <c r="Y175" s="344"/>
      <c r="Z175" s="344"/>
      <c r="AA175" s="344"/>
      <c r="AB175" s="344"/>
      <c r="AC175" s="344"/>
      <c r="AD175" s="344"/>
      <c r="AE175" s="344"/>
      <c r="AF175" s="344"/>
    </row>
    <row r="176" spans="1:32" ht="24.75" customHeight="1">
      <c r="A176" s="319" t="s">
        <v>1183</v>
      </c>
      <c r="B176" s="310">
        <v>7</v>
      </c>
      <c r="C176" s="311" t="s">
        <v>1158</v>
      </c>
      <c r="D176" s="345" t="s">
        <v>503</v>
      </c>
      <c r="E176" s="304">
        <v>1</v>
      </c>
      <c r="F176" s="301"/>
      <c r="G176" s="301"/>
      <c r="H176" s="301"/>
      <c r="I176" s="301"/>
      <c r="J176" s="336">
        <f t="shared" ref="J176:J179" si="60">SUM(F176:I176)</f>
        <v>0</v>
      </c>
      <c r="K176" s="306">
        <f t="shared" ref="K176:K179" si="61">J176/E176</f>
        <v>0</v>
      </c>
      <c r="L176" s="307">
        <f t="shared" ref="L176:L179" si="62">IF(((J176/E176)*100)&gt;=100,100%,(J176/E176))</f>
        <v>0</v>
      </c>
      <c r="M176" s="275"/>
      <c r="N176" s="330"/>
      <c r="O176" s="344"/>
      <c r="P176" s="344"/>
      <c r="Q176" s="344"/>
      <c r="R176" s="344"/>
      <c r="S176" s="344"/>
      <c r="T176" s="344"/>
      <c r="U176" s="344"/>
      <c r="V176" s="344"/>
      <c r="W176" s="344"/>
      <c r="X176" s="344"/>
      <c r="Y176" s="344"/>
      <c r="Z176" s="344"/>
      <c r="AA176" s="344"/>
      <c r="AB176" s="344"/>
      <c r="AC176" s="344"/>
      <c r="AD176" s="344"/>
      <c r="AE176" s="344"/>
      <c r="AF176" s="344"/>
    </row>
    <row r="177" spans="1:32" ht="24.75" customHeight="1">
      <c r="A177" s="319" t="s">
        <v>1184</v>
      </c>
      <c r="B177" s="310">
        <v>8</v>
      </c>
      <c r="C177" s="311" t="s">
        <v>1158</v>
      </c>
      <c r="D177" s="345" t="s">
        <v>505</v>
      </c>
      <c r="E177" s="304">
        <v>2</v>
      </c>
      <c r="F177" s="301"/>
      <c r="G177" s="301"/>
      <c r="H177" s="301"/>
      <c r="I177" s="301"/>
      <c r="J177" s="336">
        <f t="shared" si="60"/>
        <v>0</v>
      </c>
      <c r="K177" s="306">
        <f t="shared" si="61"/>
        <v>0</v>
      </c>
      <c r="L177" s="307">
        <f t="shared" si="62"/>
        <v>0</v>
      </c>
      <c r="M177" s="275"/>
      <c r="N177" s="330"/>
      <c r="O177" s="344"/>
      <c r="P177" s="344"/>
      <c r="Q177" s="344"/>
      <c r="R177" s="344"/>
      <c r="S177" s="344"/>
      <c r="T177" s="344"/>
      <c r="U177" s="344"/>
      <c r="V177" s="344"/>
      <c r="W177" s="344"/>
      <c r="X177" s="344"/>
      <c r="Y177" s="344"/>
      <c r="Z177" s="344"/>
      <c r="AA177" s="344"/>
      <c r="AB177" s="344"/>
      <c r="AC177" s="344"/>
      <c r="AD177" s="344"/>
      <c r="AE177" s="344"/>
      <c r="AF177" s="344"/>
    </row>
    <row r="178" spans="1:32" ht="24.75" customHeight="1">
      <c r="A178" s="319" t="s">
        <v>1185</v>
      </c>
      <c r="B178" s="310">
        <v>9</v>
      </c>
      <c r="C178" s="311" t="s">
        <v>1158</v>
      </c>
      <c r="D178" s="345" t="s">
        <v>505</v>
      </c>
      <c r="E178" s="304">
        <v>2</v>
      </c>
      <c r="F178" s="301"/>
      <c r="G178" s="301"/>
      <c r="H178" s="301"/>
      <c r="I178" s="301"/>
      <c r="J178" s="336">
        <f t="shared" si="60"/>
        <v>0</v>
      </c>
      <c r="K178" s="306">
        <f t="shared" si="61"/>
        <v>0</v>
      </c>
      <c r="L178" s="307">
        <f t="shared" si="62"/>
        <v>0</v>
      </c>
      <c r="M178" s="275"/>
      <c r="N178" s="330"/>
      <c r="O178" s="344"/>
      <c r="P178" s="344"/>
      <c r="Q178" s="344"/>
      <c r="R178" s="344"/>
      <c r="S178" s="344"/>
      <c r="T178" s="344"/>
      <c r="U178" s="344"/>
      <c r="V178" s="344"/>
      <c r="W178" s="344"/>
      <c r="X178" s="344"/>
      <c r="Y178" s="344"/>
      <c r="Z178" s="344"/>
      <c r="AA178" s="344"/>
      <c r="AB178" s="344"/>
      <c r="AC178" s="344"/>
      <c r="AD178" s="344"/>
      <c r="AE178" s="344"/>
      <c r="AF178" s="344"/>
    </row>
    <row r="179" spans="1:32" ht="24.75" customHeight="1">
      <c r="A179" s="319" t="s">
        <v>1186</v>
      </c>
      <c r="B179" s="310">
        <v>10</v>
      </c>
      <c r="C179" s="311" t="s">
        <v>1158</v>
      </c>
      <c r="D179" s="345" t="s">
        <v>502</v>
      </c>
      <c r="E179" s="304">
        <v>2</v>
      </c>
      <c r="F179" s="301"/>
      <c r="G179" s="301"/>
      <c r="H179" s="301"/>
      <c r="I179" s="301">
        <v>2</v>
      </c>
      <c r="J179" s="336">
        <f t="shared" si="60"/>
        <v>2</v>
      </c>
      <c r="K179" s="306">
        <f t="shared" si="61"/>
        <v>1</v>
      </c>
      <c r="L179" s="307">
        <f t="shared" si="62"/>
        <v>1</v>
      </c>
      <c r="M179" s="275"/>
      <c r="N179" s="330"/>
      <c r="O179" s="344"/>
      <c r="P179" s="344"/>
      <c r="Q179" s="344"/>
      <c r="R179" s="344"/>
      <c r="S179" s="344"/>
      <c r="T179" s="344"/>
      <c r="U179" s="344"/>
      <c r="V179" s="344"/>
      <c r="W179" s="344"/>
      <c r="X179" s="344"/>
      <c r="Y179" s="344"/>
      <c r="Z179" s="344"/>
      <c r="AA179" s="344"/>
      <c r="AB179" s="344"/>
      <c r="AC179" s="344"/>
      <c r="AD179" s="344"/>
      <c r="AE179" s="344"/>
      <c r="AF179" s="344"/>
    </row>
    <row r="180" spans="1:32" ht="24.75" customHeight="1">
      <c r="A180" s="319" t="s">
        <v>1187</v>
      </c>
      <c r="B180" s="310">
        <v>11</v>
      </c>
      <c r="C180" s="311" t="s">
        <v>1158</v>
      </c>
      <c r="D180" s="345" t="s">
        <v>502</v>
      </c>
      <c r="E180" s="304"/>
      <c r="F180" s="301"/>
      <c r="G180" s="301"/>
      <c r="H180" s="301"/>
      <c r="I180" s="301"/>
      <c r="J180" s="326"/>
      <c r="K180" s="306"/>
      <c r="L180" s="307"/>
      <c r="M180" s="275" t="s">
        <v>1188</v>
      </c>
      <c r="N180" s="330"/>
      <c r="O180" s="344"/>
      <c r="P180" s="344"/>
      <c r="Q180" s="344"/>
      <c r="R180" s="344"/>
      <c r="S180" s="344"/>
      <c r="T180" s="344"/>
      <c r="U180" s="344"/>
      <c r="V180" s="344"/>
      <c r="W180" s="344"/>
      <c r="X180" s="344"/>
      <c r="Y180" s="344"/>
      <c r="Z180" s="344"/>
      <c r="AA180" s="344"/>
      <c r="AB180" s="344"/>
      <c r="AC180" s="344"/>
      <c r="AD180" s="344"/>
      <c r="AE180" s="344"/>
      <c r="AF180" s="344"/>
    </row>
    <row r="181" spans="1:32" ht="24.75" customHeight="1">
      <c r="A181" s="319" t="s">
        <v>1189</v>
      </c>
      <c r="B181" s="310">
        <v>12</v>
      </c>
      <c r="C181" s="311" t="s">
        <v>1158</v>
      </c>
      <c r="D181" s="345" t="s">
        <v>504</v>
      </c>
      <c r="E181" s="304"/>
      <c r="F181" s="301"/>
      <c r="G181" s="301"/>
      <c r="H181" s="301"/>
      <c r="I181" s="301"/>
      <c r="J181" s="326"/>
      <c r="K181" s="306"/>
      <c r="L181" s="307"/>
      <c r="M181" s="275" t="s">
        <v>1190</v>
      </c>
      <c r="N181" s="330"/>
      <c r="O181" s="344"/>
      <c r="P181" s="344"/>
      <c r="Q181" s="344"/>
      <c r="R181" s="344"/>
      <c r="S181" s="344"/>
      <c r="T181" s="344"/>
      <c r="U181" s="344"/>
      <c r="V181" s="344"/>
      <c r="W181" s="344"/>
      <c r="X181" s="344"/>
      <c r="Y181" s="344"/>
      <c r="Z181" s="344"/>
      <c r="AA181" s="344"/>
      <c r="AB181" s="344"/>
      <c r="AC181" s="344"/>
      <c r="AD181" s="344"/>
      <c r="AE181" s="344"/>
      <c r="AF181" s="344"/>
    </row>
    <row r="182" spans="1:32" ht="24.75" customHeight="1">
      <c r="A182" s="319" t="s">
        <v>1191</v>
      </c>
      <c r="B182" s="310">
        <v>13</v>
      </c>
      <c r="C182" s="311" t="s">
        <v>1158</v>
      </c>
      <c r="D182" s="345" t="s">
        <v>1179</v>
      </c>
      <c r="E182" s="304">
        <v>1</v>
      </c>
      <c r="F182" s="301"/>
      <c r="G182" s="301"/>
      <c r="H182" s="301"/>
      <c r="I182" s="301"/>
      <c r="J182" s="336">
        <f>SUM(F182:I182)</f>
        <v>0</v>
      </c>
      <c r="K182" s="306">
        <f>J182/E182</f>
        <v>0</v>
      </c>
      <c r="L182" s="307">
        <f>IF(((J182/E182)*100)&gt;=100,100%,(J182/E182))</f>
        <v>0</v>
      </c>
      <c r="M182" s="275"/>
      <c r="N182" s="330"/>
      <c r="O182" s="344"/>
      <c r="P182" s="344"/>
      <c r="Q182" s="344"/>
      <c r="R182" s="344"/>
      <c r="S182" s="344"/>
      <c r="T182" s="344"/>
      <c r="U182" s="344"/>
      <c r="V182" s="344"/>
      <c r="W182" s="344"/>
      <c r="X182" s="344"/>
      <c r="Y182" s="344"/>
      <c r="Z182" s="344"/>
      <c r="AA182" s="344"/>
      <c r="AB182" s="344"/>
      <c r="AC182" s="344"/>
      <c r="AD182" s="344"/>
      <c r="AE182" s="344"/>
      <c r="AF182" s="344"/>
    </row>
    <row r="183" spans="1:32" ht="24.75" customHeight="1">
      <c r="A183" s="319" t="s">
        <v>1192</v>
      </c>
      <c r="B183" s="310">
        <v>14</v>
      </c>
      <c r="C183" s="311" t="s">
        <v>1158</v>
      </c>
      <c r="D183" s="345" t="s">
        <v>504</v>
      </c>
      <c r="E183" s="304"/>
      <c r="F183" s="301"/>
      <c r="G183" s="301"/>
      <c r="H183" s="301"/>
      <c r="I183" s="301"/>
      <c r="J183" s="326"/>
      <c r="K183" s="306"/>
      <c r="L183" s="307"/>
      <c r="M183" s="275" t="s">
        <v>1190</v>
      </c>
      <c r="N183" s="330"/>
      <c r="O183" s="344"/>
      <c r="P183" s="344"/>
      <c r="Q183" s="344"/>
      <c r="R183" s="344"/>
      <c r="S183" s="344"/>
      <c r="T183" s="344"/>
      <c r="U183" s="344"/>
      <c r="V183" s="344"/>
      <c r="W183" s="344"/>
      <c r="X183" s="344"/>
      <c r="Y183" s="344"/>
      <c r="Z183" s="344"/>
      <c r="AA183" s="344"/>
      <c r="AB183" s="344"/>
      <c r="AC183" s="344"/>
      <c r="AD183" s="344"/>
      <c r="AE183" s="344"/>
      <c r="AF183" s="344"/>
    </row>
    <row r="184" spans="1:32" ht="24.75" customHeight="1">
      <c r="A184" s="319" t="s">
        <v>1193</v>
      </c>
      <c r="B184" s="310">
        <v>15</v>
      </c>
      <c r="C184" s="311" t="s">
        <v>1158</v>
      </c>
      <c r="D184" s="345" t="s">
        <v>1179</v>
      </c>
      <c r="E184" s="304">
        <v>6</v>
      </c>
      <c r="F184" s="301"/>
      <c r="G184" s="301"/>
      <c r="H184" s="301"/>
      <c r="I184" s="301"/>
      <c r="J184" s="336">
        <f t="shared" ref="J184:J185" si="63">SUM(F184:I184)</f>
        <v>0</v>
      </c>
      <c r="K184" s="306">
        <f t="shared" ref="K184:K185" si="64">J184/E184</f>
        <v>0</v>
      </c>
      <c r="L184" s="307">
        <f t="shared" ref="L184:L185" si="65">IF(((J184/E184)*100)&gt;=100,100%,(J184/E184))</f>
        <v>0</v>
      </c>
      <c r="M184" s="275"/>
      <c r="N184" s="330"/>
      <c r="O184" s="344"/>
      <c r="P184" s="344"/>
      <c r="Q184" s="344"/>
      <c r="R184" s="344"/>
      <c r="S184" s="344"/>
      <c r="T184" s="344"/>
      <c r="U184" s="344"/>
      <c r="V184" s="344"/>
      <c r="W184" s="344"/>
      <c r="X184" s="344"/>
      <c r="Y184" s="344"/>
      <c r="Z184" s="344"/>
      <c r="AA184" s="344"/>
      <c r="AB184" s="344"/>
      <c r="AC184" s="344"/>
      <c r="AD184" s="344"/>
      <c r="AE184" s="344"/>
      <c r="AF184" s="344"/>
    </row>
    <row r="185" spans="1:32" ht="24.75" customHeight="1">
      <c r="A185" s="319" t="s">
        <v>1194</v>
      </c>
      <c r="B185" s="310">
        <v>16</v>
      </c>
      <c r="C185" s="311" t="s">
        <v>1158</v>
      </c>
      <c r="D185" s="346" t="s">
        <v>500</v>
      </c>
      <c r="E185" s="304">
        <v>1</v>
      </c>
      <c r="F185" s="301"/>
      <c r="G185" s="301"/>
      <c r="H185" s="301"/>
      <c r="I185" s="301"/>
      <c r="J185" s="336">
        <f t="shared" si="63"/>
        <v>0</v>
      </c>
      <c r="K185" s="306">
        <f t="shared" si="64"/>
        <v>0</v>
      </c>
      <c r="L185" s="307">
        <f t="shared" si="65"/>
        <v>0</v>
      </c>
      <c r="M185" s="275"/>
      <c r="N185" s="330"/>
      <c r="O185" s="344"/>
      <c r="P185" s="344"/>
      <c r="Q185" s="344"/>
      <c r="R185" s="344"/>
      <c r="S185" s="344"/>
      <c r="T185" s="344"/>
      <c r="U185" s="344"/>
      <c r="V185" s="344"/>
      <c r="W185" s="344"/>
      <c r="X185" s="344"/>
      <c r="Y185" s="344"/>
      <c r="Z185" s="344"/>
      <c r="AA185" s="344"/>
      <c r="AB185" s="344"/>
      <c r="AC185" s="344"/>
      <c r="AD185" s="344"/>
      <c r="AE185" s="344"/>
      <c r="AF185" s="344"/>
    </row>
    <row r="186" spans="1:32" ht="24.75" customHeight="1">
      <c r="A186" s="319" t="s">
        <v>1195</v>
      </c>
      <c r="B186" s="310">
        <v>17</v>
      </c>
      <c r="C186" s="311" t="s">
        <v>1158</v>
      </c>
      <c r="D186" s="346" t="s">
        <v>500</v>
      </c>
      <c r="E186" s="304"/>
      <c r="F186" s="301"/>
      <c r="G186" s="301"/>
      <c r="H186" s="301"/>
      <c r="I186" s="301"/>
      <c r="J186" s="326"/>
      <c r="K186" s="306"/>
      <c r="L186" s="307"/>
      <c r="M186" s="275" t="s">
        <v>1190</v>
      </c>
      <c r="N186" s="306"/>
      <c r="O186" s="344"/>
      <c r="P186" s="344"/>
      <c r="Q186" s="344"/>
      <c r="R186" s="344"/>
      <c r="S186" s="344"/>
      <c r="T186" s="344"/>
      <c r="U186" s="344"/>
      <c r="V186" s="344"/>
      <c r="W186" s="344"/>
      <c r="X186" s="344"/>
      <c r="Y186" s="344"/>
      <c r="Z186" s="344"/>
      <c r="AA186" s="344"/>
      <c r="AB186" s="344"/>
      <c r="AC186" s="344"/>
      <c r="AD186" s="344"/>
      <c r="AE186" s="344"/>
      <c r="AF186" s="344"/>
    </row>
    <row r="187" spans="1:32" ht="24.75" customHeight="1">
      <c r="A187" s="319" t="s">
        <v>1196</v>
      </c>
      <c r="B187" s="310">
        <v>18</v>
      </c>
      <c r="C187" s="311" t="s">
        <v>1158</v>
      </c>
      <c r="D187" s="346" t="s">
        <v>500</v>
      </c>
      <c r="E187" s="304">
        <v>1</v>
      </c>
      <c r="F187" s="301"/>
      <c r="G187" s="301"/>
      <c r="H187" s="301"/>
      <c r="I187" s="301"/>
      <c r="J187" s="336">
        <f t="shared" ref="J187:J188" si="66">SUM(F187:I187)</f>
        <v>0</v>
      </c>
      <c r="K187" s="306">
        <f t="shared" ref="K187:K188" si="67">J187/E187</f>
        <v>0</v>
      </c>
      <c r="L187" s="307">
        <f t="shared" ref="L187:L188" si="68">IF(((J187/E187)*100)&gt;=100,100%,(J187/E187))</f>
        <v>0</v>
      </c>
      <c r="M187" s="275"/>
      <c r="N187" s="330"/>
      <c r="O187" s="344"/>
      <c r="P187" s="344"/>
      <c r="Q187" s="344"/>
      <c r="R187" s="344"/>
      <c r="S187" s="344"/>
      <c r="T187" s="344"/>
      <c r="U187" s="344"/>
      <c r="V187" s="344"/>
      <c r="W187" s="344"/>
      <c r="X187" s="344"/>
      <c r="Y187" s="344"/>
      <c r="Z187" s="344"/>
      <c r="AA187" s="344"/>
      <c r="AB187" s="344"/>
      <c r="AC187" s="344"/>
      <c r="AD187" s="344"/>
      <c r="AE187" s="344"/>
      <c r="AF187" s="344"/>
    </row>
    <row r="188" spans="1:32" ht="24.75" customHeight="1">
      <c r="A188" s="319" t="s">
        <v>1197</v>
      </c>
      <c r="B188" s="310">
        <v>19</v>
      </c>
      <c r="C188" s="311" t="s">
        <v>1158</v>
      </c>
      <c r="D188" s="346" t="s">
        <v>500</v>
      </c>
      <c r="E188" s="304">
        <v>4</v>
      </c>
      <c r="F188" s="301"/>
      <c r="G188" s="301"/>
      <c r="H188" s="301"/>
      <c r="I188" s="301">
        <v>0</v>
      </c>
      <c r="J188" s="336">
        <f t="shared" si="66"/>
        <v>0</v>
      </c>
      <c r="K188" s="306">
        <f t="shared" si="67"/>
        <v>0</v>
      </c>
      <c r="L188" s="307">
        <f t="shared" si="68"/>
        <v>0</v>
      </c>
      <c r="M188" s="275"/>
      <c r="N188" s="330"/>
      <c r="O188" s="344"/>
      <c r="P188" s="344"/>
      <c r="Q188" s="344"/>
      <c r="R188" s="344"/>
      <c r="S188" s="344"/>
      <c r="T188" s="344"/>
      <c r="U188" s="344"/>
      <c r="V188" s="344"/>
      <c r="W188" s="344"/>
      <c r="X188" s="344"/>
      <c r="Y188" s="344"/>
      <c r="Z188" s="344"/>
      <c r="AA188" s="344"/>
      <c r="AB188" s="344"/>
      <c r="AC188" s="344"/>
      <c r="AD188" s="344"/>
      <c r="AE188" s="344"/>
      <c r="AF188" s="344"/>
    </row>
    <row r="189" spans="1:32" ht="24.75" customHeight="1">
      <c r="A189" s="319" t="s">
        <v>1198</v>
      </c>
      <c r="B189" s="310">
        <v>20</v>
      </c>
      <c r="C189" s="311" t="s">
        <v>1158</v>
      </c>
      <c r="D189" s="345" t="s">
        <v>504</v>
      </c>
      <c r="E189" s="304"/>
      <c r="F189" s="301"/>
      <c r="G189" s="301"/>
      <c r="H189" s="301"/>
      <c r="I189" s="301"/>
      <c r="J189" s="326"/>
      <c r="K189" s="306"/>
      <c r="L189" s="307"/>
      <c r="M189" s="275" t="s">
        <v>1190</v>
      </c>
      <c r="N189" s="330"/>
      <c r="O189" s="344"/>
      <c r="P189" s="344"/>
      <c r="Q189" s="344"/>
      <c r="R189" s="344"/>
      <c r="S189" s="344"/>
      <c r="T189" s="344"/>
      <c r="U189" s="344"/>
      <c r="V189" s="344"/>
      <c r="W189" s="344"/>
      <c r="X189" s="344"/>
      <c r="Y189" s="344"/>
      <c r="Z189" s="344"/>
      <c r="AA189" s="344"/>
      <c r="AB189" s="344"/>
      <c r="AC189" s="344"/>
      <c r="AD189" s="344"/>
      <c r="AE189" s="344"/>
      <c r="AF189" s="344"/>
    </row>
    <row r="190" spans="1:32" ht="24.75" customHeight="1">
      <c r="A190" s="291" t="s">
        <v>1199</v>
      </c>
      <c r="B190" s="292">
        <f>COUNT(B191:B228)</f>
        <v>38</v>
      </c>
      <c r="C190" s="293"/>
      <c r="D190" s="294"/>
      <c r="E190" s="292">
        <f>COUNT(E191:E228)</f>
        <v>31</v>
      </c>
      <c r="F190" s="295"/>
      <c r="G190" s="295"/>
      <c r="H190" s="295"/>
      <c r="I190" s="295"/>
      <c r="J190" s="296"/>
      <c r="K190" s="297"/>
      <c r="L190" s="298">
        <f>AVERAGE(L191:L228)</f>
        <v>0.42557603686635948</v>
      </c>
      <c r="M190" s="347"/>
      <c r="N190" s="348"/>
      <c r="O190" s="348"/>
      <c r="P190" s="348"/>
      <c r="Q190" s="348"/>
      <c r="R190" s="348"/>
      <c r="S190" s="348"/>
      <c r="T190" s="348"/>
      <c r="U190" s="348"/>
      <c r="V190" s="348"/>
      <c r="W190" s="348"/>
      <c r="X190" s="348"/>
      <c r="Y190" s="348"/>
      <c r="Z190" s="348"/>
      <c r="AA190" s="348"/>
      <c r="AB190" s="348"/>
      <c r="AC190" s="348"/>
      <c r="AD190" s="348"/>
      <c r="AE190" s="348"/>
      <c r="AF190" s="348"/>
    </row>
    <row r="191" spans="1:32" ht="24.75" customHeight="1">
      <c r="A191" s="349" t="s">
        <v>1200</v>
      </c>
      <c r="B191" s="310">
        <v>1</v>
      </c>
      <c r="C191" s="311" t="s">
        <v>1201</v>
      </c>
      <c r="D191" s="312" t="s">
        <v>500</v>
      </c>
      <c r="E191" s="304">
        <v>1</v>
      </c>
      <c r="F191" s="301"/>
      <c r="G191" s="301">
        <v>0.25</v>
      </c>
      <c r="H191" s="301"/>
      <c r="I191" s="301"/>
      <c r="J191" s="326">
        <f t="shared" ref="J191:J218" si="69">SUM(F191:I191)</f>
        <v>0.25</v>
      </c>
      <c r="K191" s="306">
        <f t="shared" ref="K191:K218" si="70">J191/E191</f>
        <v>0.25</v>
      </c>
      <c r="L191" s="307">
        <f t="shared" ref="L191:L218" si="71">IF(((J191/E191)*100)&gt;=100,100%,(J191/E191))</f>
        <v>0.25</v>
      </c>
      <c r="M191" s="275"/>
      <c r="N191" s="275"/>
      <c r="O191" s="275"/>
      <c r="P191" s="275"/>
      <c r="Q191" s="275"/>
      <c r="R191" s="275"/>
      <c r="S191" s="275"/>
      <c r="T191" s="275"/>
      <c r="U191" s="275"/>
      <c r="V191" s="275"/>
      <c r="W191" s="275"/>
      <c r="X191" s="275"/>
      <c r="Y191" s="275"/>
      <c r="Z191" s="275"/>
      <c r="AA191" s="275"/>
      <c r="AB191" s="275"/>
      <c r="AC191" s="275"/>
      <c r="AD191" s="275"/>
      <c r="AE191" s="275"/>
      <c r="AF191" s="275"/>
    </row>
    <row r="192" spans="1:32" ht="24.75" customHeight="1">
      <c r="A192" s="349" t="s">
        <v>1202</v>
      </c>
      <c r="B192" s="310">
        <v>2</v>
      </c>
      <c r="C192" s="311" t="s">
        <v>1201</v>
      </c>
      <c r="D192" s="312" t="s">
        <v>500</v>
      </c>
      <c r="E192" s="304">
        <v>1</v>
      </c>
      <c r="F192" s="301"/>
      <c r="G192" s="301">
        <v>0.25</v>
      </c>
      <c r="H192" s="301"/>
      <c r="I192" s="301"/>
      <c r="J192" s="326">
        <f t="shared" si="69"/>
        <v>0.25</v>
      </c>
      <c r="K192" s="306">
        <f t="shared" si="70"/>
        <v>0.25</v>
      </c>
      <c r="L192" s="307">
        <f t="shared" si="71"/>
        <v>0.25</v>
      </c>
      <c r="M192" s="275"/>
      <c r="N192" s="275"/>
      <c r="O192" s="275"/>
      <c r="P192" s="275"/>
      <c r="Q192" s="275"/>
      <c r="R192" s="275"/>
      <c r="S192" s="275"/>
      <c r="T192" s="275"/>
      <c r="U192" s="275"/>
      <c r="V192" s="275"/>
      <c r="W192" s="275"/>
      <c r="X192" s="275"/>
      <c r="Y192" s="275"/>
      <c r="Z192" s="275"/>
      <c r="AA192" s="275"/>
      <c r="AB192" s="275"/>
      <c r="AC192" s="275"/>
      <c r="AD192" s="275"/>
      <c r="AE192" s="275"/>
      <c r="AF192" s="275"/>
    </row>
    <row r="193" spans="1:32" ht="24.75" customHeight="1">
      <c r="A193" s="349" t="s">
        <v>1203</v>
      </c>
      <c r="B193" s="310">
        <v>3</v>
      </c>
      <c r="C193" s="311" t="s">
        <v>1201</v>
      </c>
      <c r="D193" s="312" t="s">
        <v>500</v>
      </c>
      <c r="E193" s="304">
        <v>1</v>
      </c>
      <c r="F193" s="301"/>
      <c r="G193" s="301">
        <v>0.25</v>
      </c>
      <c r="H193" s="301"/>
      <c r="I193" s="301"/>
      <c r="J193" s="326">
        <f t="shared" si="69"/>
        <v>0.25</v>
      </c>
      <c r="K193" s="306">
        <f t="shared" si="70"/>
        <v>0.25</v>
      </c>
      <c r="L193" s="307">
        <f t="shared" si="71"/>
        <v>0.25</v>
      </c>
      <c r="M193" s="275"/>
      <c r="N193" s="275"/>
      <c r="O193" s="275"/>
      <c r="P193" s="275"/>
      <c r="Q193" s="275"/>
      <c r="R193" s="275"/>
      <c r="S193" s="275"/>
      <c r="T193" s="275"/>
      <c r="U193" s="275"/>
      <c r="V193" s="275"/>
      <c r="W193" s="275"/>
      <c r="X193" s="275"/>
      <c r="Y193" s="275"/>
      <c r="Z193" s="275"/>
      <c r="AA193" s="275"/>
      <c r="AB193" s="275"/>
      <c r="AC193" s="275"/>
      <c r="AD193" s="275"/>
      <c r="AE193" s="275"/>
      <c r="AF193" s="275"/>
    </row>
    <row r="194" spans="1:32" ht="24.75" customHeight="1">
      <c r="A194" s="349" t="s">
        <v>1204</v>
      </c>
      <c r="B194" s="310">
        <v>4</v>
      </c>
      <c r="C194" s="311" t="s">
        <v>1201</v>
      </c>
      <c r="D194" s="312" t="s">
        <v>503</v>
      </c>
      <c r="E194" s="304">
        <v>1</v>
      </c>
      <c r="F194" s="301"/>
      <c r="G194" s="301">
        <v>0</v>
      </c>
      <c r="H194" s="301"/>
      <c r="I194" s="301"/>
      <c r="J194" s="326">
        <f t="shared" si="69"/>
        <v>0</v>
      </c>
      <c r="K194" s="306">
        <f t="shared" si="70"/>
        <v>0</v>
      </c>
      <c r="L194" s="307">
        <f t="shared" si="71"/>
        <v>0</v>
      </c>
      <c r="M194" s="275"/>
      <c r="N194" s="275"/>
      <c r="O194" s="275"/>
      <c r="P194" s="275"/>
      <c r="Q194" s="275"/>
      <c r="R194" s="275"/>
      <c r="S194" s="275"/>
      <c r="T194" s="275"/>
      <c r="U194" s="275"/>
      <c r="V194" s="275"/>
      <c r="W194" s="275"/>
      <c r="X194" s="275"/>
      <c r="Y194" s="275"/>
      <c r="Z194" s="275"/>
      <c r="AA194" s="275"/>
      <c r="AB194" s="275"/>
      <c r="AC194" s="275"/>
      <c r="AD194" s="275"/>
      <c r="AE194" s="275"/>
      <c r="AF194" s="275"/>
    </row>
    <row r="195" spans="1:32" ht="24.75" customHeight="1">
      <c r="A195" s="349" t="s">
        <v>1205</v>
      </c>
      <c r="B195" s="310">
        <v>5</v>
      </c>
      <c r="C195" s="311" t="s">
        <v>1201</v>
      </c>
      <c r="D195" s="312" t="s">
        <v>503</v>
      </c>
      <c r="E195" s="314">
        <v>1</v>
      </c>
      <c r="F195" s="301"/>
      <c r="G195" s="315">
        <v>1</v>
      </c>
      <c r="H195" s="301"/>
      <c r="I195" s="301"/>
      <c r="J195" s="326">
        <f t="shared" si="69"/>
        <v>1</v>
      </c>
      <c r="K195" s="306">
        <f t="shared" si="70"/>
        <v>1</v>
      </c>
      <c r="L195" s="307">
        <f t="shared" si="71"/>
        <v>1</v>
      </c>
      <c r="M195" s="275"/>
      <c r="N195" s="275"/>
      <c r="O195" s="275"/>
      <c r="P195" s="275"/>
      <c r="Q195" s="275"/>
      <c r="R195" s="275"/>
      <c r="S195" s="275"/>
      <c r="T195" s="275"/>
      <c r="U195" s="275"/>
      <c r="V195" s="275"/>
      <c r="W195" s="275"/>
      <c r="X195" s="275"/>
      <c r="Y195" s="275"/>
      <c r="Z195" s="275"/>
      <c r="AA195" s="275"/>
      <c r="AB195" s="275"/>
      <c r="AC195" s="275"/>
      <c r="AD195" s="275"/>
      <c r="AE195" s="275"/>
      <c r="AF195" s="275"/>
    </row>
    <row r="196" spans="1:32" ht="24.75" customHeight="1">
      <c r="A196" s="349" t="s">
        <v>1206</v>
      </c>
      <c r="B196" s="310">
        <v>6</v>
      </c>
      <c r="C196" s="311" t="s">
        <v>1201</v>
      </c>
      <c r="D196" s="312" t="s">
        <v>501</v>
      </c>
      <c r="E196" s="304">
        <v>1</v>
      </c>
      <c r="F196" s="301">
        <v>1</v>
      </c>
      <c r="G196" s="301"/>
      <c r="H196" s="301"/>
      <c r="I196" s="301"/>
      <c r="J196" s="326">
        <f t="shared" si="69"/>
        <v>1</v>
      </c>
      <c r="K196" s="306">
        <f t="shared" si="70"/>
        <v>1</v>
      </c>
      <c r="L196" s="307">
        <f t="shared" si="71"/>
        <v>1</v>
      </c>
      <c r="M196" s="275"/>
      <c r="N196" s="275"/>
      <c r="O196" s="275"/>
      <c r="P196" s="275"/>
      <c r="Q196" s="275"/>
      <c r="R196" s="275"/>
      <c r="S196" s="275"/>
      <c r="T196" s="275"/>
      <c r="U196" s="275"/>
      <c r="V196" s="275"/>
      <c r="W196" s="275"/>
      <c r="X196" s="275"/>
      <c r="Y196" s="275"/>
      <c r="Z196" s="275"/>
      <c r="AA196" s="275"/>
      <c r="AB196" s="275"/>
      <c r="AC196" s="275"/>
      <c r="AD196" s="275"/>
      <c r="AE196" s="275"/>
      <c r="AF196" s="275"/>
    </row>
    <row r="197" spans="1:32" ht="24.75" customHeight="1">
      <c r="A197" s="349" t="s">
        <v>1207</v>
      </c>
      <c r="B197" s="310">
        <v>7</v>
      </c>
      <c r="C197" s="311" t="s">
        <v>1201</v>
      </c>
      <c r="D197" s="312" t="s">
        <v>501</v>
      </c>
      <c r="E197" s="304">
        <v>1</v>
      </c>
      <c r="F197" s="301"/>
      <c r="G197" s="301">
        <v>1</v>
      </c>
      <c r="H197" s="301"/>
      <c r="I197" s="301"/>
      <c r="J197" s="326">
        <f t="shared" si="69"/>
        <v>1</v>
      </c>
      <c r="K197" s="306">
        <f t="shared" si="70"/>
        <v>1</v>
      </c>
      <c r="L197" s="307">
        <f t="shared" si="71"/>
        <v>1</v>
      </c>
      <c r="M197" s="275"/>
      <c r="N197" s="275"/>
      <c r="O197" s="275"/>
      <c r="P197" s="275"/>
      <c r="Q197" s="275"/>
      <c r="R197" s="275"/>
      <c r="S197" s="275"/>
      <c r="T197" s="275"/>
      <c r="U197" s="275"/>
      <c r="V197" s="275"/>
      <c r="W197" s="275"/>
      <c r="X197" s="275"/>
      <c r="Y197" s="275"/>
      <c r="Z197" s="275"/>
      <c r="AA197" s="275"/>
      <c r="AB197" s="275"/>
      <c r="AC197" s="275"/>
      <c r="AD197" s="275"/>
      <c r="AE197" s="275"/>
      <c r="AF197" s="275"/>
    </row>
    <row r="198" spans="1:32" ht="24.75" customHeight="1">
      <c r="A198" s="349" t="s">
        <v>1208</v>
      </c>
      <c r="B198" s="310">
        <v>8</v>
      </c>
      <c r="C198" s="311" t="s">
        <v>1201</v>
      </c>
      <c r="D198" s="312" t="s">
        <v>501</v>
      </c>
      <c r="E198" s="304">
        <v>20</v>
      </c>
      <c r="F198" s="301"/>
      <c r="G198" s="301">
        <v>42</v>
      </c>
      <c r="H198" s="301"/>
      <c r="I198" s="301"/>
      <c r="J198" s="326">
        <f t="shared" si="69"/>
        <v>42</v>
      </c>
      <c r="K198" s="306">
        <f t="shared" si="70"/>
        <v>2.1</v>
      </c>
      <c r="L198" s="307">
        <f t="shared" si="71"/>
        <v>1</v>
      </c>
      <c r="M198" s="275"/>
      <c r="N198" s="275"/>
      <c r="O198" s="275"/>
      <c r="P198" s="275"/>
      <c r="Q198" s="275"/>
      <c r="R198" s="275"/>
      <c r="S198" s="275"/>
      <c r="T198" s="275"/>
      <c r="U198" s="275"/>
      <c r="V198" s="275"/>
      <c r="W198" s="275"/>
      <c r="X198" s="275"/>
      <c r="Y198" s="275"/>
      <c r="Z198" s="275"/>
      <c r="AA198" s="275"/>
      <c r="AB198" s="275"/>
      <c r="AC198" s="275"/>
      <c r="AD198" s="275"/>
      <c r="AE198" s="275"/>
      <c r="AF198" s="275"/>
    </row>
    <row r="199" spans="1:32" ht="24.75" customHeight="1">
      <c r="A199" s="349" t="s">
        <v>1209</v>
      </c>
      <c r="B199" s="310">
        <v>9</v>
      </c>
      <c r="C199" s="311" t="s">
        <v>1201</v>
      </c>
      <c r="D199" s="312" t="s">
        <v>501</v>
      </c>
      <c r="E199" s="314">
        <v>1</v>
      </c>
      <c r="F199" s="301"/>
      <c r="G199" s="301">
        <v>3</v>
      </c>
      <c r="H199" s="301"/>
      <c r="I199" s="301"/>
      <c r="J199" s="326">
        <f t="shared" si="69"/>
        <v>3</v>
      </c>
      <c r="K199" s="306">
        <f t="shared" si="70"/>
        <v>3</v>
      </c>
      <c r="L199" s="307">
        <f t="shared" si="71"/>
        <v>1</v>
      </c>
      <c r="M199" s="275"/>
      <c r="N199" s="275"/>
      <c r="O199" s="275"/>
      <c r="P199" s="275"/>
      <c r="Q199" s="275"/>
      <c r="R199" s="275"/>
      <c r="S199" s="275"/>
      <c r="T199" s="275"/>
      <c r="U199" s="275"/>
      <c r="V199" s="275"/>
      <c r="W199" s="275"/>
      <c r="X199" s="275"/>
      <c r="Y199" s="275"/>
      <c r="Z199" s="275"/>
      <c r="AA199" s="275"/>
      <c r="AB199" s="275"/>
      <c r="AC199" s="275"/>
      <c r="AD199" s="275"/>
      <c r="AE199" s="275"/>
      <c r="AF199" s="275"/>
    </row>
    <row r="200" spans="1:32" ht="24.75" customHeight="1">
      <c r="A200" s="349" t="s">
        <v>1210</v>
      </c>
      <c r="B200" s="310">
        <v>10</v>
      </c>
      <c r="C200" s="311" t="s">
        <v>1201</v>
      </c>
      <c r="D200" s="312" t="s">
        <v>504</v>
      </c>
      <c r="E200" s="314">
        <v>1</v>
      </c>
      <c r="F200" s="301"/>
      <c r="G200" s="301">
        <v>0</v>
      </c>
      <c r="H200" s="301"/>
      <c r="I200" s="301"/>
      <c r="J200" s="326">
        <f t="shared" si="69"/>
        <v>0</v>
      </c>
      <c r="K200" s="306">
        <f t="shared" si="70"/>
        <v>0</v>
      </c>
      <c r="L200" s="307">
        <f t="shared" si="71"/>
        <v>0</v>
      </c>
      <c r="M200" s="275"/>
      <c r="N200" s="275"/>
      <c r="O200" s="275"/>
      <c r="P200" s="275"/>
      <c r="Q200" s="275"/>
      <c r="R200" s="275"/>
      <c r="S200" s="275"/>
      <c r="T200" s="275"/>
      <c r="U200" s="275"/>
      <c r="V200" s="275"/>
      <c r="W200" s="275"/>
      <c r="X200" s="275"/>
      <c r="Y200" s="275"/>
      <c r="Z200" s="275"/>
      <c r="AA200" s="275"/>
      <c r="AB200" s="275"/>
      <c r="AC200" s="275"/>
      <c r="AD200" s="275"/>
      <c r="AE200" s="275"/>
      <c r="AF200" s="275"/>
    </row>
    <row r="201" spans="1:32" ht="24.75" customHeight="1">
      <c r="A201" s="349" t="s">
        <v>1211</v>
      </c>
      <c r="B201" s="310">
        <v>11</v>
      </c>
      <c r="C201" s="311" t="s">
        <v>1201</v>
      </c>
      <c r="D201" s="312" t="s">
        <v>504</v>
      </c>
      <c r="E201" s="314">
        <v>1</v>
      </c>
      <c r="F201" s="301"/>
      <c r="G201" s="301">
        <v>1</v>
      </c>
      <c r="H201" s="301"/>
      <c r="I201" s="301"/>
      <c r="J201" s="326">
        <f t="shared" si="69"/>
        <v>1</v>
      </c>
      <c r="K201" s="306">
        <f t="shared" si="70"/>
        <v>1</v>
      </c>
      <c r="L201" s="307">
        <f t="shared" si="71"/>
        <v>1</v>
      </c>
      <c r="M201" s="275"/>
      <c r="N201" s="275"/>
      <c r="O201" s="275"/>
      <c r="P201" s="275"/>
      <c r="Q201" s="275"/>
      <c r="R201" s="275"/>
      <c r="S201" s="275"/>
      <c r="T201" s="275"/>
      <c r="U201" s="275"/>
      <c r="V201" s="275"/>
      <c r="W201" s="275"/>
      <c r="X201" s="275"/>
      <c r="Y201" s="275"/>
      <c r="Z201" s="275"/>
      <c r="AA201" s="275"/>
      <c r="AB201" s="275"/>
      <c r="AC201" s="275"/>
      <c r="AD201" s="275"/>
      <c r="AE201" s="275"/>
      <c r="AF201" s="275"/>
    </row>
    <row r="202" spans="1:32" ht="24.75" customHeight="1">
      <c r="A202" s="349" t="s">
        <v>1212</v>
      </c>
      <c r="B202" s="310">
        <v>12</v>
      </c>
      <c r="C202" s="311" t="s">
        <v>1201</v>
      </c>
      <c r="D202" s="312" t="s">
        <v>1046</v>
      </c>
      <c r="E202" s="304">
        <v>80</v>
      </c>
      <c r="F202" s="301">
        <v>20</v>
      </c>
      <c r="G202" s="301">
        <v>20</v>
      </c>
      <c r="H202" s="301"/>
      <c r="I202" s="301"/>
      <c r="J202" s="326">
        <f t="shared" si="69"/>
        <v>40</v>
      </c>
      <c r="K202" s="306">
        <f t="shared" si="70"/>
        <v>0.5</v>
      </c>
      <c r="L202" s="307">
        <f t="shared" si="71"/>
        <v>0.5</v>
      </c>
      <c r="M202" s="275"/>
      <c r="N202" s="275"/>
      <c r="O202" s="275"/>
      <c r="P202" s="275"/>
      <c r="Q202" s="275"/>
      <c r="R202" s="275"/>
      <c r="S202" s="275"/>
      <c r="T202" s="275"/>
      <c r="U202" s="275"/>
      <c r="V202" s="275"/>
      <c r="W202" s="275"/>
      <c r="X202" s="275"/>
      <c r="Y202" s="275"/>
      <c r="Z202" s="275"/>
      <c r="AA202" s="275"/>
      <c r="AB202" s="275"/>
      <c r="AC202" s="275"/>
      <c r="AD202" s="275"/>
      <c r="AE202" s="275"/>
      <c r="AF202" s="275"/>
    </row>
    <row r="203" spans="1:32" ht="24.75" customHeight="1">
      <c r="A203" s="349" t="s">
        <v>1213</v>
      </c>
      <c r="B203" s="310">
        <v>13</v>
      </c>
      <c r="C203" s="311" t="s">
        <v>1201</v>
      </c>
      <c r="D203" s="312" t="s">
        <v>1046</v>
      </c>
      <c r="E203" s="304">
        <v>80</v>
      </c>
      <c r="F203" s="301">
        <v>20</v>
      </c>
      <c r="G203" s="301">
        <v>20</v>
      </c>
      <c r="H203" s="301"/>
      <c r="I203" s="301"/>
      <c r="J203" s="326">
        <f t="shared" si="69"/>
        <v>40</v>
      </c>
      <c r="K203" s="306">
        <f t="shared" si="70"/>
        <v>0.5</v>
      </c>
      <c r="L203" s="307">
        <f t="shared" si="71"/>
        <v>0.5</v>
      </c>
      <c r="M203" s="275"/>
      <c r="N203" s="275"/>
      <c r="O203" s="275"/>
      <c r="P203" s="275"/>
      <c r="Q203" s="275"/>
      <c r="R203" s="275"/>
      <c r="S203" s="275"/>
      <c r="T203" s="275"/>
      <c r="U203" s="275"/>
      <c r="V203" s="275"/>
      <c r="W203" s="275"/>
      <c r="X203" s="275"/>
      <c r="Y203" s="275"/>
      <c r="Z203" s="275"/>
      <c r="AA203" s="275"/>
      <c r="AB203" s="275"/>
      <c r="AC203" s="275"/>
      <c r="AD203" s="275"/>
      <c r="AE203" s="275"/>
      <c r="AF203" s="275"/>
    </row>
    <row r="204" spans="1:32" ht="24.75" customHeight="1">
      <c r="A204" s="349" t="s">
        <v>1214</v>
      </c>
      <c r="B204" s="310">
        <v>14</v>
      </c>
      <c r="C204" s="311" t="s">
        <v>1201</v>
      </c>
      <c r="D204" s="312" t="s">
        <v>1046</v>
      </c>
      <c r="E204" s="304">
        <v>14</v>
      </c>
      <c r="F204" s="301">
        <v>1</v>
      </c>
      <c r="G204" s="301">
        <v>1</v>
      </c>
      <c r="H204" s="301"/>
      <c r="I204" s="301"/>
      <c r="J204" s="326">
        <f t="shared" si="69"/>
        <v>2</v>
      </c>
      <c r="K204" s="306">
        <f t="shared" si="70"/>
        <v>0.14285714285714285</v>
      </c>
      <c r="L204" s="307">
        <f t="shared" si="71"/>
        <v>0.14285714285714285</v>
      </c>
      <c r="M204" s="275"/>
      <c r="N204" s="275"/>
      <c r="O204" s="275"/>
      <c r="P204" s="275"/>
      <c r="Q204" s="275"/>
      <c r="R204" s="275"/>
      <c r="S204" s="275"/>
      <c r="T204" s="275"/>
      <c r="U204" s="275"/>
      <c r="V204" s="275"/>
      <c r="W204" s="275"/>
      <c r="X204" s="275"/>
      <c r="Y204" s="275"/>
      <c r="Z204" s="275"/>
      <c r="AA204" s="275"/>
      <c r="AB204" s="275"/>
      <c r="AC204" s="275"/>
      <c r="AD204" s="275"/>
      <c r="AE204" s="275"/>
      <c r="AF204" s="275"/>
    </row>
    <row r="205" spans="1:32" ht="24.75" customHeight="1">
      <c r="A205" s="349" t="s">
        <v>1215</v>
      </c>
      <c r="B205" s="310">
        <v>15</v>
      </c>
      <c r="C205" s="311" t="s">
        <v>1201</v>
      </c>
      <c r="D205" s="312" t="s">
        <v>1046</v>
      </c>
      <c r="E205" s="304">
        <v>1</v>
      </c>
      <c r="F205" s="301">
        <v>0.1</v>
      </c>
      <c r="G205" s="301">
        <v>0.1</v>
      </c>
      <c r="H205" s="301"/>
      <c r="I205" s="301"/>
      <c r="J205" s="326">
        <f t="shared" si="69"/>
        <v>0.2</v>
      </c>
      <c r="K205" s="306">
        <f t="shared" si="70"/>
        <v>0.2</v>
      </c>
      <c r="L205" s="307">
        <f t="shared" si="71"/>
        <v>0.2</v>
      </c>
      <c r="M205" s="275"/>
      <c r="N205" s="275"/>
      <c r="O205" s="275"/>
      <c r="P205" s="275"/>
      <c r="Q205" s="275"/>
      <c r="R205" s="275"/>
      <c r="S205" s="275"/>
      <c r="T205" s="275"/>
      <c r="U205" s="275"/>
      <c r="V205" s="275"/>
      <c r="W205" s="275"/>
      <c r="X205" s="275"/>
      <c r="Y205" s="275"/>
      <c r="Z205" s="275"/>
      <c r="AA205" s="275"/>
      <c r="AB205" s="275"/>
      <c r="AC205" s="275"/>
      <c r="AD205" s="275"/>
      <c r="AE205" s="275"/>
      <c r="AF205" s="275"/>
    </row>
    <row r="206" spans="1:32" ht="24.75" customHeight="1">
      <c r="A206" s="349" t="s">
        <v>1216</v>
      </c>
      <c r="B206" s="310">
        <v>16</v>
      </c>
      <c r="C206" s="311" t="s">
        <v>1201</v>
      </c>
      <c r="D206" s="312" t="s">
        <v>505</v>
      </c>
      <c r="E206" s="304">
        <v>1</v>
      </c>
      <c r="F206" s="301">
        <v>0.1</v>
      </c>
      <c r="G206" s="301"/>
      <c r="H206" s="301"/>
      <c r="I206" s="301"/>
      <c r="J206" s="326">
        <f t="shared" si="69"/>
        <v>0.1</v>
      </c>
      <c r="K206" s="306">
        <f t="shared" si="70"/>
        <v>0.1</v>
      </c>
      <c r="L206" s="307">
        <f t="shared" si="71"/>
        <v>0.1</v>
      </c>
      <c r="M206" s="275"/>
      <c r="N206" s="275"/>
      <c r="O206" s="275"/>
      <c r="P206" s="275"/>
      <c r="Q206" s="275"/>
      <c r="R206" s="275"/>
      <c r="S206" s="275"/>
      <c r="T206" s="275"/>
      <c r="U206" s="275"/>
      <c r="V206" s="275"/>
      <c r="W206" s="275"/>
      <c r="X206" s="275"/>
      <c r="Y206" s="275"/>
      <c r="Z206" s="275"/>
      <c r="AA206" s="275"/>
      <c r="AB206" s="275"/>
      <c r="AC206" s="275"/>
      <c r="AD206" s="275"/>
      <c r="AE206" s="275"/>
      <c r="AF206" s="275"/>
    </row>
    <row r="207" spans="1:32" ht="24.75" customHeight="1">
      <c r="A207" s="349" t="s">
        <v>1217</v>
      </c>
      <c r="B207" s="310">
        <v>17</v>
      </c>
      <c r="C207" s="311" t="s">
        <v>1201</v>
      </c>
      <c r="D207" s="312" t="s">
        <v>505</v>
      </c>
      <c r="E207" s="304">
        <v>1</v>
      </c>
      <c r="F207" s="301"/>
      <c r="G207" s="301">
        <v>0</v>
      </c>
      <c r="H207" s="301"/>
      <c r="I207" s="301"/>
      <c r="J207" s="326">
        <f t="shared" si="69"/>
        <v>0</v>
      </c>
      <c r="K207" s="306">
        <f t="shared" si="70"/>
        <v>0</v>
      </c>
      <c r="L207" s="307">
        <f t="shared" si="71"/>
        <v>0</v>
      </c>
      <c r="M207" s="275"/>
      <c r="N207" s="275"/>
      <c r="O207" s="275"/>
      <c r="P207" s="275"/>
      <c r="Q207" s="275"/>
      <c r="R207" s="275"/>
      <c r="S207" s="275"/>
      <c r="T207" s="275"/>
      <c r="U207" s="275"/>
      <c r="V207" s="275"/>
      <c r="W207" s="275"/>
      <c r="X207" s="275"/>
      <c r="Y207" s="275"/>
      <c r="Z207" s="275"/>
      <c r="AA207" s="275"/>
      <c r="AB207" s="275"/>
      <c r="AC207" s="275"/>
      <c r="AD207" s="275"/>
      <c r="AE207" s="275"/>
      <c r="AF207" s="275"/>
    </row>
    <row r="208" spans="1:32" ht="24.75" customHeight="1">
      <c r="A208" s="349" t="s">
        <v>1218</v>
      </c>
      <c r="B208" s="310">
        <v>18</v>
      </c>
      <c r="C208" s="311" t="s">
        <v>1201</v>
      </c>
      <c r="D208" s="312" t="s">
        <v>505</v>
      </c>
      <c r="E208" s="304">
        <v>1</v>
      </c>
      <c r="F208" s="301"/>
      <c r="G208" s="301">
        <v>0</v>
      </c>
      <c r="H208" s="301"/>
      <c r="I208" s="301"/>
      <c r="J208" s="326">
        <f t="shared" si="69"/>
        <v>0</v>
      </c>
      <c r="K208" s="306">
        <f t="shared" si="70"/>
        <v>0</v>
      </c>
      <c r="L208" s="307">
        <f t="shared" si="71"/>
        <v>0</v>
      </c>
      <c r="M208" s="275"/>
      <c r="N208" s="275"/>
      <c r="O208" s="275"/>
      <c r="P208" s="275"/>
      <c r="Q208" s="275"/>
      <c r="R208" s="275"/>
      <c r="S208" s="275"/>
      <c r="T208" s="275"/>
      <c r="U208" s="275"/>
      <c r="V208" s="275"/>
      <c r="W208" s="275"/>
      <c r="X208" s="275"/>
      <c r="Y208" s="275"/>
      <c r="Z208" s="275"/>
      <c r="AA208" s="275"/>
      <c r="AB208" s="275"/>
      <c r="AC208" s="275"/>
      <c r="AD208" s="275"/>
      <c r="AE208" s="275"/>
      <c r="AF208" s="275"/>
    </row>
    <row r="209" spans="1:32" ht="24.75" customHeight="1">
      <c r="A209" s="349" t="s">
        <v>1219</v>
      </c>
      <c r="B209" s="310">
        <v>19</v>
      </c>
      <c r="C209" s="311" t="s">
        <v>1201</v>
      </c>
      <c r="D209" s="312" t="s">
        <v>505</v>
      </c>
      <c r="E209" s="304">
        <v>5</v>
      </c>
      <c r="F209" s="301"/>
      <c r="G209" s="301">
        <v>0</v>
      </c>
      <c r="H209" s="301"/>
      <c r="I209" s="301"/>
      <c r="J209" s="326">
        <f t="shared" si="69"/>
        <v>0</v>
      </c>
      <c r="K209" s="306">
        <f t="shared" si="70"/>
        <v>0</v>
      </c>
      <c r="L209" s="307">
        <f t="shared" si="71"/>
        <v>0</v>
      </c>
      <c r="M209" s="275"/>
      <c r="N209" s="275"/>
      <c r="O209" s="275"/>
      <c r="P209" s="275"/>
      <c r="Q209" s="275"/>
      <c r="R209" s="275"/>
      <c r="S209" s="275"/>
      <c r="T209" s="275"/>
      <c r="U209" s="275"/>
      <c r="V209" s="275"/>
      <c r="W209" s="275"/>
      <c r="X209" s="275"/>
      <c r="Y209" s="275"/>
      <c r="Z209" s="275"/>
      <c r="AA209" s="275"/>
      <c r="AB209" s="275"/>
      <c r="AC209" s="275"/>
      <c r="AD209" s="275"/>
      <c r="AE209" s="275"/>
      <c r="AF209" s="275"/>
    </row>
    <row r="210" spans="1:32" ht="24.75" customHeight="1">
      <c r="A210" s="349" t="s">
        <v>1220</v>
      </c>
      <c r="B210" s="310">
        <v>20</v>
      </c>
      <c r="C210" s="311" t="s">
        <v>1201</v>
      </c>
      <c r="D210" s="312" t="s">
        <v>505</v>
      </c>
      <c r="E210" s="304">
        <v>1</v>
      </c>
      <c r="F210" s="301"/>
      <c r="G210" s="301">
        <v>0</v>
      </c>
      <c r="H210" s="301"/>
      <c r="I210" s="301"/>
      <c r="J210" s="326">
        <f t="shared" si="69"/>
        <v>0</v>
      </c>
      <c r="K210" s="306">
        <f t="shared" si="70"/>
        <v>0</v>
      </c>
      <c r="L210" s="307">
        <f t="shared" si="71"/>
        <v>0</v>
      </c>
      <c r="M210" s="275"/>
      <c r="N210" s="275"/>
      <c r="O210" s="275"/>
      <c r="P210" s="275"/>
      <c r="Q210" s="275"/>
      <c r="R210" s="275"/>
      <c r="S210" s="275"/>
      <c r="T210" s="275"/>
      <c r="U210" s="275"/>
      <c r="V210" s="275"/>
      <c r="W210" s="275"/>
      <c r="X210" s="275"/>
      <c r="Y210" s="275"/>
      <c r="Z210" s="275"/>
      <c r="AA210" s="275"/>
      <c r="AB210" s="275"/>
      <c r="AC210" s="275"/>
      <c r="AD210" s="275"/>
      <c r="AE210" s="275"/>
      <c r="AF210" s="275"/>
    </row>
    <row r="211" spans="1:32" ht="24.75" customHeight="1">
      <c r="A211" s="349" t="s">
        <v>1221</v>
      </c>
      <c r="B211" s="310">
        <v>21</v>
      </c>
      <c r="C211" s="311" t="s">
        <v>1201</v>
      </c>
      <c r="D211" s="312" t="s">
        <v>1070</v>
      </c>
      <c r="E211" s="304">
        <v>1</v>
      </c>
      <c r="F211" s="301"/>
      <c r="G211" s="301">
        <v>1</v>
      </c>
      <c r="H211" s="301"/>
      <c r="I211" s="301"/>
      <c r="J211" s="326">
        <f t="shared" si="69"/>
        <v>1</v>
      </c>
      <c r="K211" s="306">
        <f t="shared" si="70"/>
        <v>1</v>
      </c>
      <c r="L211" s="307">
        <f t="shared" si="71"/>
        <v>1</v>
      </c>
      <c r="M211" s="275"/>
      <c r="N211" s="275"/>
      <c r="O211" s="275"/>
      <c r="P211" s="275"/>
      <c r="Q211" s="275"/>
      <c r="R211" s="275"/>
      <c r="S211" s="275"/>
      <c r="T211" s="275"/>
      <c r="U211" s="275"/>
      <c r="V211" s="275"/>
      <c r="W211" s="275"/>
      <c r="X211" s="275"/>
      <c r="Y211" s="275"/>
      <c r="Z211" s="275"/>
      <c r="AA211" s="275"/>
      <c r="AB211" s="275"/>
      <c r="AC211" s="275"/>
      <c r="AD211" s="275"/>
      <c r="AE211" s="275"/>
      <c r="AF211" s="275"/>
    </row>
    <row r="212" spans="1:32" ht="24.75" customHeight="1">
      <c r="A212" s="349" t="s">
        <v>1222</v>
      </c>
      <c r="B212" s="310">
        <v>22</v>
      </c>
      <c r="C212" s="311" t="s">
        <v>1223</v>
      </c>
      <c r="D212" s="312" t="s">
        <v>1070</v>
      </c>
      <c r="E212" s="304">
        <v>1</v>
      </c>
      <c r="F212" s="301"/>
      <c r="G212" s="301">
        <v>1</v>
      </c>
      <c r="H212" s="301"/>
      <c r="I212" s="301"/>
      <c r="J212" s="326">
        <f t="shared" si="69"/>
        <v>1</v>
      </c>
      <c r="K212" s="306">
        <f t="shared" si="70"/>
        <v>1</v>
      </c>
      <c r="L212" s="307">
        <f t="shared" si="71"/>
        <v>1</v>
      </c>
      <c r="M212" s="275"/>
      <c r="N212" s="275"/>
      <c r="O212" s="275"/>
      <c r="P212" s="275"/>
      <c r="Q212" s="275"/>
      <c r="R212" s="275"/>
      <c r="S212" s="275"/>
      <c r="T212" s="275"/>
      <c r="U212" s="275"/>
      <c r="V212" s="275"/>
      <c r="W212" s="275"/>
      <c r="X212" s="275"/>
      <c r="Y212" s="275"/>
      <c r="Z212" s="275"/>
      <c r="AA212" s="275"/>
      <c r="AB212" s="275"/>
      <c r="AC212" s="275"/>
      <c r="AD212" s="275"/>
      <c r="AE212" s="275"/>
      <c r="AF212" s="275"/>
    </row>
    <row r="213" spans="1:32" ht="24.75" customHeight="1">
      <c r="A213" s="349" t="s">
        <v>1224</v>
      </c>
      <c r="B213" s="310">
        <v>23</v>
      </c>
      <c r="C213" s="311" t="s">
        <v>1223</v>
      </c>
      <c r="D213" s="312" t="s">
        <v>505</v>
      </c>
      <c r="E213" s="304">
        <v>1</v>
      </c>
      <c r="F213" s="301"/>
      <c r="G213" s="301">
        <v>0</v>
      </c>
      <c r="H213" s="301"/>
      <c r="I213" s="301"/>
      <c r="J213" s="326">
        <f t="shared" si="69"/>
        <v>0</v>
      </c>
      <c r="K213" s="306">
        <f t="shared" si="70"/>
        <v>0</v>
      </c>
      <c r="L213" s="307">
        <f t="shared" si="71"/>
        <v>0</v>
      </c>
      <c r="M213" s="275"/>
      <c r="N213" s="275"/>
      <c r="O213" s="275"/>
      <c r="P213" s="275"/>
      <c r="Q213" s="275"/>
      <c r="R213" s="275"/>
      <c r="S213" s="275"/>
      <c r="T213" s="275"/>
      <c r="U213" s="275"/>
      <c r="V213" s="275"/>
      <c r="W213" s="275"/>
      <c r="X213" s="275"/>
      <c r="Y213" s="275"/>
      <c r="Z213" s="275"/>
      <c r="AA213" s="275"/>
      <c r="AB213" s="275"/>
      <c r="AC213" s="275"/>
      <c r="AD213" s="275"/>
      <c r="AE213" s="275"/>
      <c r="AF213" s="275"/>
    </row>
    <row r="214" spans="1:32" ht="24.75" customHeight="1">
      <c r="A214" s="349" t="s">
        <v>1225</v>
      </c>
      <c r="B214" s="310">
        <v>24</v>
      </c>
      <c r="C214" s="311" t="s">
        <v>1223</v>
      </c>
      <c r="D214" s="312" t="s">
        <v>505</v>
      </c>
      <c r="E214" s="304">
        <v>1</v>
      </c>
      <c r="F214" s="301"/>
      <c r="G214" s="301">
        <v>1</v>
      </c>
      <c r="H214" s="301"/>
      <c r="I214" s="301"/>
      <c r="J214" s="326">
        <f t="shared" si="69"/>
        <v>1</v>
      </c>
      <c r="K214" s="306">
        <f t="shared" si="70"/>
        <v>1</v>
      </c>
      <c r="L214" s="307">
        <f t="shared" si="71"/>
        <v>1</v>
      </c>
      <c r="M214" s="275"/>
      <c r="N214" s="275"/>
      <c r="O214" s="275"/>
      <c r="P214" s="275"/>
      <c r="Q214" s="275"/>
      <c r="R214" s="275"/>
      <c r="S214" s="275"/>
      <c r="T214" s="275"/>
      <c r="U214" s="275"/>
      <c r="V214" s="275"/>
      <c r="W214" s="275"/>
      <c r="X214" s="275"/>
      <c r="Y214" s="275"/>
      <c r="Z214" s="275"/>
      <c r="AA214" s="275"/>
      <c r="AB214" s="275"/>
      <c r="AC214" s="275"/>
      <c r="AD214" s="275"/>
      <c r="AE214" s="275"/>
      <c r="AF214" s="275"/>
    </row>
    <row r="215" spans="1:32" ht="24.75" customHeight="1">
      <c r="A215" s="349" t="s">
        <v>1226</v>
      </c>
      <c r="B215" s="310">
        <v>25</v>
      </c>
      <c r="C215" s="311" t="s">
        <v>1223</v>
      </c>
      <c r="D215" s="312" t="s">
        <v>505</v>
      </c>
      <c r="E215" s="304">
        <v>10</v>
      </c>
      <c r="F215" s="301"/>
      <c r="G215" s="301">
        <v>10</v>
      </c>
      <c r="H215" s="301"/>
      <c r="I215" s="301"/>
      <c r="J215" s="326">
        <f t="shared" si="69"/>
        <v>10</v>
      </c>
      <c r="K215" s="306">
        <f t="shared" si="70"/>
        <v>1</v>
      </c>
      <c r="L215" s="307">
        <f t="shared" si="71"/>
        <v>1</v>
      </c>
      <c r="M215" s="275"/>
      <c r="N215" s="275"/>
      <c r="O215" s="275"/>
      <c r="P215" s="275"/>
      <c r="Q215" s="275"/>
      <c r="R215" s="275"/>
      <c r="S215" s="275"/>
      <c r="T215" s="275"/>
      <c r="U215" s="275"/>
      <c r="V215" s="275"/>
      <c r="W215" s="275"/>
      <c r="X215" s="275"/>
      <c r="Y215" s="275"/>
      <c r="Z215" s="275"/>
      <c r="AA215" s="275"/>
      <c r="AB215" s="275"/>
      <c r="AC215" s="275"/>
      <c r="AD215" s="275"/>
      <c r="AE215" s="275"/>
      <c r="AF215" s="275"/>
    </row>
    <row r="216" spans="1:32" ht="24.75" customHeight="1">
      <c r="A216" s="349" t="s">
        <v>1227</v>
      </c>
      <c r="B216" s="310">
        <v>26</v>
      </c>
      <c r="C216" s="311" t="s">
        <v>1223</v>
      </c>
      <c r="D216" s="312" t="s">
        <v>1046</v>
      </c>
      <c r="E216" s="304">
        <v>20</v>
      </c>
      <c r="F216" s="301"/>
      <c r="G216" s="301">
        <v>0</v>
      </c>
      <c r="H216" s="301"/>
      <c r="I216" s="301"/>
      <c r="J216" s="326">
        <f t="shared" si="69"/>
        <v>0</v>
      </c>
      <c r="K216" s="306">
        <f t="shared" si="70"/>
        <v>0</v>
      </c>
      <c r="L216" s="307">
        <f t="shared" si="71"/>
        <v>0</v>
      </c>
      <c r="M216" s="275"/>
      <c r="N216" s="275"/>
      <c r="O216" s="275"/>
      <c r="P216" s="275"/>
      <c r="Q216" s="275"/>
      <c r="R216" s="275"/>
      <c r="S216" s="275"/>
      <c r="T216" s="275"/>
      <c r="U216" s="275"/>
      <c r="V216" s="275"/>
      <c r="W216" s="275"/>
      <c r="X216" s="275"/>
      <c r="Y216" s="275"/>
      <c r="Z216" s="275"/>
      <c r="AA216" s="275"/>
      <c r="AB216" s="275"/>
      <c r="AC216" s="275"/>
      <c r="AD216" s="275"/>
      <c r="AE216" s="275"/>
      <c r="AF216" s="275"/>
    </row>
    <row r="217" spans="1:32" ht="24.75" customHeight="1">
      <c r="A217" s="349" t="s">
        <v>1228</v>
      </c>
      <c r="B217" s="310">
        <v>27</v>
      </c>
      <c r="C217" s="311" t="s">
        <v>1223</v>
      </c>
      <c r="D217" s="312" t="s">
        <v>1046</v>
      </c>
      <c r="E217" s="304">
        <v>20</v>
      </c>
      <c r="F217" s="301"/>
      <c r="G217" s="301">
        <v>0</v>
      </c>
      <c r="H217" s="301"/>
      <c r="I217" s="301"/>
      <c r="J217" s="326">
        <f t="shared" si="69"/>
        <v>0</v>
      </c>
      <c r="K217" s="306">
        <f t="shared" si="70"/>
        <v>0</v>
      </c>
      <c r="L217" s="307">
        <f t="shared" si="71"/>
        <v>0</v>
      </c>
      <c r="M217" s="275"/>
      <c r="N217" s="275"/>
      <c r="O217" s="275"/>
      <c r="P217" s="275"/>
      <c r="Q217" s="275"/>
      <c r="R217" s="275"/>
      <c r="S217" s="275"/>
      <c r="T217" s="275"/>
      <c r="U217" s="275"/>
      <c r="V217" s="275"/>
      <c r="W217" s="275"/>
      <c r="X217" s="275"/>
      <c r="Y217" s="275"/>
      <c r="Z217" s="275"/>
      <c r="AA217" s="275"/>
      <c r="AB217" s="275"/>
      <c r="AC217" s="275"/>
      <c r="AD217" s="275"/>
      <c r="AE217" s="275"/>
      <c r="AF217" s="275"/>
    </row>
    <row r="218" spans="1:32" ht="24.75" customHeight="1">
      <c r="A218" s="349" t="s">
        <v>1229</v>
      </c>
      <c r="B218" s="310">
        <v>28</v>
      </c>
      <c r="C218" s="311" t="s">
        <v>1223</v>
      </c>
      <c r="D218" s="312" t="s">
        <v>1046</v>
      </c>
      <c r="E218" s="304">
        <v>5</v>
      </c>
      <c r="F218" s="301"/>
      <c r="G218" s="301"/>
      <c r="H218" s="301"/>
      <c r="I218" s="301"/>
      <c r="J218" s="326">
        <f t="shared" si="69"/>
        <v>0</v>
      </c>
      <c r="K218" s="306">
        <f t="shared" si="70"/>
        <v>0</v>
      </c>
      <c r="L218" s="307">
        <f t="shared" si="71"/>
        <v>0</v>
      </c>
      <c r="M218" s="275"/>
      <c r="N218" s="275"/>
      <c r="O218" s="275"/>
      <c r="P218" s="275"/>
      <c r="Q218" s="275"/>
      <c r="R218" s="275"/>
      <c r="S218" s="275"/>
      <c r="T218" s="275"/>
      <c r="U218" s="275"/>
      <c r="V218" s="275"/>
      <c r="W218" s="275"/>
      <c r="X218" s="275"/>
      <c r="Y218" s="275"/>
      <c r="Z218" s="275"/>
      <c r="AA218" s="275"/>
      <c r="AB218" s="275"/>
      <c r="AC218" s="275"/>
      <c r="AD218" s="275"/>
      <c r="AE218" s="275"/>
      <c r="AF218" s="275"/>
    </row>
    <row r="219" spans="1:32" ht="24.75" customHeight="1">
      <c r="A219" s="349" t="s">
        <v>1230</v>
      </c>
      <c r="B219" s="310">
        <v>29</v>
      </c>
      <c r="C219" s="311" t="s">
        <v>1223</v>
      </c>
      <c r="D219" s="312" t="s">
        <v>504</v>
      </c>
      <c r="E219" s="304"/>
      <c r="F219" s="301"/>
      <c r="G219" s="301"/>
      <c r="H219" s="301"/>
      <c r="I219" s="301"/>
      <c r="J219" s="326"/>
      <c r="K219" s="306"/>
      <c r="L219" s="307"/>
      <c r="M219" s="275" t="s">
        <v>1159</v>
      </c>
      <c r="N219" s="275"/>
      <c r="O219" s="275"/>
      <c r="P219" s="275"/>
      <c r="Q219" s="275"/>
      <c r="R219" s="275"/>
      <c r="S219" s="275"/>
      <c r="T219" s="275"/>
      <c r="U219" s="275"/>
      <c r="V219" s="275"/>
      <c r="W219" s="275"/>
      <c r="X219" s="275"/>
      <c r="Y219" s="275"/>
      <c r="Z219" s="275"/>
      <c r="AA219" s="275"/>
      <c r="AB219" s="275"/>
      <c r="AC219" s="275"/>
      <c r="AD219" s="275"/>
      <c r="AE219" s="275"/>
      <c r="AF219" s="275"/>
    </row>
    <row r="220" spans="1:32" ht="24.75" customHeight="1">
      <c r="A220" s="349" t="s">
        <v>1231</v>
      </c>
      <c r="B220" s="310">
        <v>30</v>
      </c>
      <c r="C220" s="311" t="s">
        <v>1223</v>
      </c>
      <c r="D220" s="312" t="s">
        <v>504</v>
      </c>
      <c r="E220" s="314">
        <v>1</v>
      </c>
      <c r="F220" s="301"/>
      <c r="G220" s="301">
        <v>0</v>
      </c>
      <c r="H220" s="301"/>
      <c r="I220" s="301"/>
      <c r="J220" s="326">
        <f t="shared" ref="J220:J222" si="72">SUM(F220:I220)</f>
        <v>0</v>
      </c>
      <c r="K220" s="306">
        <f t="shared" ref="K220:K222" si="73">J220/E220</f>
        <v>0</v>
      </c>
      <c r="L220" s="307">
        <f t="shared" ref="L220:L222" si="74">IF(((J220/E220)*100)&gt;=100,100%,(J220/E220))</f>
        <v>0</v>
      </c>
      <c r="M220" s="275"/>
      <c r="N220" s="275"/>
      <c r="O220" s="275"/>
      <c r="P220" s="275"/>
      <c r="Q220" s="275"/>
      <c r="R220" s="275"/>
      <c r="S220" s="275"/>
      <c r="T220" s="275"/>
      <c r="U220" s="275"/>
      <c r="V220" s="275"/>
      <c r="W220" s="275"/>
      <c r="X220" s="275"/>
      <c r="Y220" s="275"/>
      <c r="Z220" s="275"/>
      <c r="AA220" s="275"/>
      <c r="AB220" s="275"/>
      <c r="AC220" s="275"/>
      <c r="AD220" s="275"/>
      <c r="AE220" s="275"/>
      <c r="AF220" s="275"/>
    </row>
    <row r="221" spans="1:32" ht="24.75" customHeight="1">
      <c r="A221" s="349" t="s">
        <v>1232</v>
      </c>
      <c r="B221" s="310">
        <v>31</v>
      </c>
      <c r="C221" s="311" t="s">
        <v>1223</v>
      </c>
      <c r="D221" s="312" t="s">
        <v>504</v>
      </c>
      <c r="E221" s="314">
        <v>1</v>
      </c>
      <c r="F221" s="301"/>
      <c r="G221" s="301">
        <v>0</v>
      </c>
      <c r="H221" s="301"/>
      <c r="I221" s="301"/>
      <c r="J221" s="326">
        <f t="shared" si="72"/>
        <v>0</v>
      </c>
      <c r="K221" s="306">
        <f t="shared" si="73"/>
        <v>0</v>
      </c>
      <c r="L221" s="307">
        <f t="shared" si="74"/>
        <v>0</v>
      </c>
      <c r="M221" s="275"/>
      <c r="N221" s="275"/>
      <c r="O221" s="275"/>
      <c r="P221" s="275"/>
      <c r="Q221" s="275"/>
      <c r="R221" s="275"/>
      <c r="S221" s="275"/>
      <c r="T221" s="275"/>
      <c r="U221" s="275"/>
      <c r="V221" s="275"/>
      <c r="W221" s="275"/>
      <c r="X221" s="275"/>
      <c r="Y221" s="275"/>
      <c r="Z221" s="275"/>
      <c r="AA221" s="275"/>
      <c r="AB221" s="275"/>
      <c r="AC221" s="275"/>
      <c r="AD221" s="275"/>
      <c r="AE221" s="275"/>
      <c r="AF221" s="275"/>
    </row>
    <row r="222" spans="1:32" ht="24.75" customHeight="1">
      <c r="A222" s="349" t="s">
        <v>1233</v>
      </c>
      <c r="B222" s="310">
        <v>32</v>
      </c>
      <c r="C222" s="311" t="s">
        <v>1223</v>
      </c>
      <c r="D222" s="312" t="s">
        <v>501</v>
      </c>
      <c r="E222" s="304">
        <v>1</v>
      </c>
      <c r="F222" s="301"/>
      <c r="G222" s="301">
        <v>1</v>
      </c>
      <c r="H222" s="301"/>
      <c r="I222" s="301"/>
      <c r="J222" s="326">
        <f t="shared" si="72"/>
        <v>1</v>
      </c>
      <c r="K222" s="306">
        <f t="shared" si="73"/>
        <v>1</v>
      </c>
      <c r="L222" s="307">
        <f t="shared" si="74"/>
        <v>1</v>
      </c>
      <c r="M222" s="275"/>
      <c r="N222" s="275"/>
      <c r="O222" s="275"/>
      <c r="P222" s="275"/>
      <c r="Q222" s="275"/>
      <c r="R222" s="275"/>
      <c r="S222" s="275"/>
      <c r="T222" s="275"/>
      <c r="U222" s="275"/>
      <c r="V222" s="275"/>
      <c r="W222" s="275"/>
      <c r="X222" s="275"/>
      <c r="Y222" s="275"/>
      <c r="Z222" s="275"/>
      <c r="AA222" s="275"/>
      <c r="AB222" s="275"/>
      <c r="AC222" s="275"/>
      <c r="AD222" s="275"/>
      <c r="AE222" s="275"/>
      <c r="AF222" s="275"/>
    </row>
    <row r="223" spans="1:32" ht="24.75" customHeight="1">
      <c r="A223" s="349" t="s">
        <v>1234</v>
      </c>
      <c r="B223" s="310">
        <v>33</v>
      </c>
      <c r="C223" s="311" t="s">
        <v>1223</v>
      </c>
      <c r="D223" s="312" t="s">
        <v>500</v>
      </c>
      <c r="E223" s="304"/>
      <c r="F223" s="301"/>
      <c r="G223" s="350"/>
      <c r="H223" s="350"/>
      <c r="I223" s="301"/>
      <c r="J223" s="326"/>
      <c r="K223" s="306"/>
      <c r="L223" s="307"/>
      <c r="M223" s="275" t="s">
        <v>1159</v>
      </c>
      <c r="N223" s="275"/>
      <c r="O223" s="275"/>
      <c r="P223" s="275"/>
      <c r="Q223" s="275"/>
      <c r="R223" s="275"/>
      <c r="S223" s="275"/>
      <c r="T223" s="275"/>
      <c r="U223" s="275"/>
      <c r="V223" s="275"/>
      <c r="W223" s="275"/>
      <c r="X223" s="275"/>
      <c r="Y223" s="275"/>
      <c r="Z223" s="275"/>
      <c r="AA223" s="275"/>
      <c r="AB223" s="275"/>
      <c r="AC223" s="275"/>
      <c r="AD223" s="275"/>
      <c r="AE223" s="275"/>
      <c r="AF223" s="275"/>
    </row>
    <row r="224" spans="1:32" ht="24.75" customHeight="1">
      <c r="A224" s="349" t="s">
        <v>1235</v>
      </c>
      <c r="B224" s="310">
        <v>34</v>
      </c>
      <c r="C224" s="311" t="s">
        <v>1223</v>
      </c>
      <c r="D224" s="312" t="s">
        <v>500</v>
      </c>
      <c r="E224" s="304"/>
      <c r="F224" s="350"/>
      <c r="G224" s="350"/>
      <c r="H224" s="350"/>
      <c r="I224" s="301"/>
      <c r="J224" s="326"/>
      <c r="K224" s="306"/>
      <c r="L224" s="307"/>
      <c r="M224" s="275" t="s">
        <v>1159</v>
      </c>
      <c r="N224" s="275"/>
      <c r="O224" s="275"/>
      <c r="P224" s="275"/>
      <c r="Q224" s="275"/>
      <c r="R224" s="275"/>
      <c r="S224" s="275"/>
      <c r="T224" s="275"/>
      <c r="U224" s="275"/>
      <c r="V224" s="275"/>
      <c r="W224" s="275"/>
      <c r="X224" s="275"/>
      <c r="Y224" s="275"/>
      <c r="Z224" s="275"/>
      <c r="AA224" s="275"/>
      <c r="AB224" s="275"/>
      <c r="AC224" s="275"/>
      <c r="AD224" s="275"/>
      <c r="AE224" s="275"/>
      <c r="AF224" s="275"/>
    </row>
    <row r="225" spans="1:32" ht="24.75" customHeight="1">
      <c r="A225" s="349" t="s">
        <v>1236</v>
      </c>
      <c r="B225" s="310">
        <v>35</v>
      </c>
      <c r="C225" s="311" t="s">
        <v>1223</v>
      </c>
      <c r="D225" s="312" t="s">
        <v>500</v>
      </c>
      <c r="E225" s="304"/>
      <c r="F225" s="301"/>
      <c r="G225" s="301"/>
      <c r="H225" s="301"/>
      <c r="I225" s="301"/>
      <c r="J225" s="326"/>
      <c r="K225" s="306"/>
      <c r="L225" s="307"/>
      <c r="M225" s="275" t="s">
        <v>1159</v>
      </c>
      <c r="N225" s="275"/>
      <c r="O225" s="275"/>
      <c r="P225" s="275"/>
      <c r="Q225" s="275"/>
      <c r="R225" s="275"/>
      <c r="S225" s="275"/>
      <c r="T225" s="275"/>
      <c r="U225" s="275"/>
      <c r="V225" s="275"/>
      <c r="W225" s="275"/>
      <c r="X225" s="275"/>
      <c r="Y225" s="275"/>
      <c r="Z225" s="275"/>
      <c r="AA225" s="275"/>
      <c r="AB225" s="275"/>
      <c r="AC225" s="275"/>
      <c r="AD225" s="275"/>
      <c r="AE225" s="275"/>
      <c r="AF225" s="275"/>
    </row>
    <row r="226" spans="1:32" ht="24.75" customHeight="1">
      <c r="A226" s="349" t="s">
        <v>1237</v>
      </c>
      <c r="B226" s="310">
        <v>36</v>
      </c>
      <c r="C226" s="311" t="s">
        <v>1223</v>
      </c>
      <c r="D226" s="312" t="s">
        <v>500</v>
      </c>
      <c r="E226" s="304"/>
      <c r="F226" s="301"/>
      <c r="G226" s="301"/>
      <c r="H226" s="301"/>
      <c r="I226" s="301"/>
      <c r="J226" s="326"/>
      <c r="K226" s="306"/>
      <c r="L226" s="307"/>
      <c r="M226" s="275" t="s">
        <v>1159</v>
      </c>
      <c r="N226" s="275"/>
      <c r="O226" s="275"/>
      <c r="P226" s="275"/>
      <c r="Q226" s="275"/>
      <c r="R226" s="275"/>
      <c r="S226" s="275"/>
      <c r="T226" s="275"/>
      <c r="U226" s="275"/>
      <c r="V226" s="275"/>
      <c r="W226" s="275"/>
      <c r="X226" s="275"/>
      <c r="Y226" s="275"/>
      <c r="Z226" s="275"/>
      <c r="AA226" s="275"/>
      <c r="AB226" s="275"/>
      <c r="AC226" s="275"/>
      <c r="AD226" s="275"/>
      <c r="AE226" s="275"/>
      <c r="AF226" s="275"/>
    </row>
    <row r="227" spans="1:32" ht="24.75" customHeight="1">
      <c r="A227" s="349" t="s">
        <v>1238</v>
      </c>
      <c r="B227" s="310">
        <v>37</v>
      </c>
      <c r="C227" s="311" t="s">
        <v>1223</v>
      </c>
      <c r="D227" s="312" t="s">
        <v>500</v>
      </c>
      <c r="E227" s="304"/>
      <c r="F227" s="350"/>
      <c r="G227" s="350"/>
      <c r="H227" s="350"/>
      <c r="I227" s="301"/>
      <c r="J227" s="326"/>
      <c r="K227" s="306"/>
      <c r="L227" s="307"/>
      <c r="M227" s="275" t="s">
        <v>1159</v>
      </c>
      <c r="N227" s="275"/>
      <c r="O227" s="275"/>
      <c r="P227" s="275"/>
      <c r="Q227" s="275"/>
      <c r="R227" s="275"/>
      <c r="S227" s="275"/>
      <c r="T227" s="275"/>
      <c r="U227" s="275"/>
      <c r="V227" s="275"/>
      <c r="W227" s="275"/>
      <c r="X227" s="275"/>
      <c r="Y227" s="275"/>
      <c r="Z227" s="275"/>
      <c r="AA227" s="275"/>
      <c r="AB227" s="275"/>
      <c r="AC227" s="275"/>
      <c r="AD227" s="275"/>
      <c r="AE227" s="275"/>
      <c r="AF227" s="275"/>
    </row>
    <row r="228" spans="1:32" ht="24.75" customHeight="1">
      <c r="A228" s="349" t="s">
        <v>1239</v>
      </c>
      <c r="B228" s="310">
        <v>38</v>
      </c>
      <c r="C228" s="311" t="s">
        <v>1223</v>
      </c>
      <c r="D228" s="312" t="s">
        <v>500</v>
      </c>
      <c r="E228" s="304"/>
      <c r="F228" s="350"/>
      <c r="G228" s="350"/>
      <c r="H228" s="350"/>
      <c r="I228" s="301"/>
      <c r="J228" s="326"/>
      <c r="K228" s="306"/>
      <c r="L228" s="307"/>
      <c r="M228" s="275" t="s">
        <v>1159</v>
      </c>
      <c r="N228" s="275"/>
      <c r="O228" s="275"/>
      <c r="P228" s="275"/>
      <c r="Q228" s="275"/>
      <c r="R228" s="275"/>
      <c r="S228" s="275"/>
      <c r="T228" s="275"/>
      <c r="U228" s="275"/>
      <c r="V228" s="275"/>
      <c r="W228" s="275"/>
      <c r="X228" s="275"/>
      <c r="Y228" s="275"/>
      <c r="Z228" s="275"/>
      <c r="AA228" s="275"/>
      <c r="AB228" s="275"/>
      <c r="AC228" s="275"/>
      <c r="AD228" s="275"/>
      <c r="AE228" s="275"/>
      <c r="AF228" s="275"/>
    </row>
    <row r="229" spans="1:32" ht="24.75" customHeight="1">
      <c r="A229" s="351" t="s">
        <v>1240</v>
      </c>
      <c r="B229" s="292">
        <f>COUNT(B230:B245)</f>
        <v>16</v>
      </c>
      <c r="C229" s="293"/>
      <c r="D229" s="294"/>
      <c r="E229" s="292">
        <f>COUNT(E230:E245)</f>
        <v>15</v>
      </c>
      <c r="F229" s="295"/>
      <c r="G229" s="295"/>
      <c r="H229" s="295"/>
      <c r="I229" s="295"/>
      <c r="J229" s="296"/>
      <c r="K229" s="297"/>
      <c r="L229" s="298">
        <f>AVERAGE(L230:L245)</f>
        <v>0.28111111111111109</v>
      </c>
      <c r="M229" s="299"/>
      <c r="N229" s="275"/>
      <c r="O229" s="275"/>
      <c r="P229" s="275"/>
      <c r="Q229" s="275"/>
      <c r="R229" s="275"/>
      <c r="S229" s="275"/>
      <c r="T229" s="275"/>
      <c r="U229" s="275"/>
      <c r="V229" s="275"/>
      <c r="W229" s="275"/>
      <c r="X229" s="275"/>
      <c r="Y229" s="275"/>
      <c r="Z229" s="275"/>
      <c r="AA229" s="275"/>
      <c r="AB229" s="275"/>
      <c r="AC229" s="275"/>
      <c r="AD229" s="275"/>
      <c r="AE229" s="275"/>
      <c r="AF229" s="275"/>
    </row>
    <row r="230" spans="1:32" ht="24.75" customHeight="1">
      <c r="A230" s="349" t="s">
        <v>1241</v>
      </c>
      <c r="B230" s="310">
        <v>1</v>
      </c>
      <c r="C230" s="352" t="s">
        <v>1242</v>
      </c>
      <c r="D230" s="353" t="s">
        <v>500</v>
      </c>
      <c r="E230" s="304">
        <v>0.25</v>
      </c>
      <c r="F230" s="301"/>
      <c r="G230" s="301"/>
      <c r="H230" s="301"/>
      <c r="I230" s="301"/>
      <c r="J230" s="326">
        <f t="shared" ref="J230:J231" si="75">SUM(F230:I230)</f>
        <v>0</v>
      </c>
      <c r="K230" s="306">
        <f t="shared" ref="K230:K231" si="76">J230/E230</f>
        <v>0</v>
      </c>
      <c r="L230" s="307">
        <f t="shared" ref="L230:L231" si="77">IF(((J230/E230)*100)&gt;=100,100%,(J230/E230))</f>
        <v>0</v>
      </c>
      <c r="M230" s="275"/>
      <c r="N230" s="333"/>
      <c r="O230" s="333"/>
      <c r="P230" s="333"/>
      <c r="Q230" s="333"/>
      <c r="R230" s="333"/>
      <c r="S230" s="333"/>
      <c r="T230" s="333"/>
      <c r="U230" s="333"/>
      <c r="V230" s="333"/>
      <c r="W230" s="333"/>
      <c r="X230" s="333"/>
      <c r="Y230" s="333"/>
      <c r="Z230" s="333"/>
      <c r="AA230" s="333"/>
      <c r="AB230" s="333"/>
      <c r="AC230" s="333"/>
      <c r="AD230" s="333"/>
      <c r="AE230" s="333"/>
      <c r="AF230" s="333"/>
    </row>
    <row r="231" spans="1:32" ht="24.75" customHeight="1">
      <c r="A231" s="349" t="s">
        <v>1243</v>
      </c>
      <c r="B231" s="310">
        <v>2</v>
      </c>
      <c r="C231" s="352" t="s">
        <v>1242</v>
      </c>
      <c r="D231" s="354" t="s">
        <v>504</v>
      </c>
      <c r="E231" s="304">
        <v>0.08</v>
      </c>
      <c r="F231" s="301"/>
      <c r="G231" s="301"/>
      <c r="H231" s="301"/>
      <c r="I231" s="301"/>
      <c r="J231" s="326">
        <f t="shared" si="75"/>
        <v>0</v>
      </c>
      <c r="K231" s="306">
        <f t="shared" si="76"/>
        <v>0</v>
      </c>
      <c r="L231" s="307">
        <f t="shared" si="77"/>
        <v>0</v>
      </c>
      <c r="M231" s="275"/>
      <c r="N231" s="333"/>
      <c r="O231" s="333"/>
      <c r="P231" s="333"/>
      <c r="Q231" s="333"/>
      <c r="R231" s="333"/>
      <c r="S231" s="333"/>
      <c r="T231" s="333"/>
      <c r="U231" s="333"/>
      <c r="V231" s="333"/>
      <c r="W231" s="333"/>
      <c r="X231" s="333"/>
      <c r="Y231" s="333"/>
      <c r="Z231" s="333"/>
      <c r="AA231" s="333"/>
      <c r="AB231" s="333"/>
      <c r="AC231" s="333"/>
      <c r="AD231" s="333"/>
      <c r="AE231" s="333"/>
      <c r="AF231" s="333"/>
    </row>
    <row r="232" spans="1:32" ht="24.75" customHeight="1">
      <c r="A232" s="349" t="s">
        <v>1244</v>
      </c>
      <c r="B232" s="310">
        <v>3</v>
      </c>
      <c r="C232" s="352" t="s">
        <v>1242</v>
      </c>
      <c r="D232" s="354" t="s">
        <v>502</v>
      </c>
      <c r="E232" s="304"/>
      <c r="F232" s="301"/>
      <c r="G232" s="301"/>
      <c r="H232" s="301"/>
      <c r="I232" s="301"/>
      <c r="J232" s="326"/>
      <c r="K232" s="306"/>
      <c r="L232" s="307"/>
      <c r="M232" s="275" t="s">
        <v>1245</v>
      </c>
      <c r="N232" s="333"/>
      <c r="O232" s="333"/>
      <c r="P232" s="333"/>
      <c r="Q232" s="333"/>
      <c r="R232" s="333"/>
      <c r="S232" s="333"/>
      <c r="T232" s="333"/>
      <c r="U232" s="333"/>
      <c r="V232" s="333"/>
      <c r="W232" s="333"/>
      <c r="X232" s="333"/>
      <c r="Y232" s="333"/>
      <c r="Z232" s="333"/>
      <c r="AA232" s="333"/>
      <c r="AB232" s="333"/>
      <c r="AC232" s="333"/>
      <c r="AD232" s="333"/>
      <c r="AE232" s="333"/>
      <c r="AF232" s="333"/>
    </row>
    <row r="233" spans="1:32" ht="24.75" customHeight="1">
      <c r="A233" s="349" t="s">
        <v>1246</v>
      </c>
      <c r="B233" s="310">
        <v>4</v>
      </c>
      <c r="C233" s="352" t="s">
        <v>1242</v>
      </c>
      <c r="D233" s="353" t="s">
        <v>500</v>
      </c>
      <c r="E233" s="304">
        <v>25</v>
      </c>
      <c r="F233" s="301"/>
      <c r="G233" s="301"/>
      <c r="H233" s="301"/>
      <c r="I233" s="301">
        <v>1</v>
      </c>
      <c r="J233" s="326">
        <f t="shared" ref="J233:J234" si="78">SUM(F233:I233)</f>
        <v>1</v>
      </c>
      <c r="K233" s="306">
        <f t="shared" ref="K233:K234" si="79">J233/E233</f>
        <v>0.04</v>
      </c>
      <c r="L233" s="307">
        <f t="shared" ref="L233:L234" si="80">IF(((J233/E233)*100)&gt;=100,100%,(J233/E233))</f>
        <v>0.04</v>
      </c>
      <c r="M233" s="275"/>
      <c r="N233" s="333"/>
      <c r="O233" s="333"/>
      <c r="P233" s="333"/>
      <c r="Q233" s="333"/>
      <c r="R233" s="333"/>
      <c r="S233" s="333"/>
      <c r="T233" s="333"/>
      <c r="U233" s="333"/>
      <c r="V233" s="333"/>
      <c r="W233" s="333"/>
      <c r="X233" s="333"/>
      <c r="Y233" s="333"/>
      <c r="Z233" s="333"/>
      <c r="AA233" s="333"/>
      <c r="AB233" s="333"/>
      <c r="AC233" s="333"/>
      <c r="AD233" s="333"/>
      <c r="AE233" s="333"/>
      <c r="AF233" s="333"/>
    </row>
    <row r="234" spans="1:32" ht="24.75" customHeight="1">
      <c r="A234" s="349" t="s">
        <v>1247</v>
      </c>
      <c r="B234" s="310">
        <v>5</v>
      </c>
      <c r="C234" s="352" t="s">
        <v>1242</v>
      </c>
      <c r="D234" s="354" t="s">
        <v>501</v>
      </c>
      <c r="E234" s="304">
        <v>3</v>
      </c>
      <c r="F234" s="301"/>
      <c r="G234" s="301"/>
      <c r="H234" s="301"/>
      <c r="I234" s="301">
        <v>1</v>
      </c>
      <c r="J234" s="326">
        <f t="shared" si="78"/>
        <v>1</v>
      </c>
      <c r="K234" s="306">
        <f t="shared" si="79"/>
        <v>0.33333333333333331</v>
      </c>
      <c r="L234" s="307">
        <f t="shared" si="80"/>
        <v>0.33333333333333331</v>
      </c>
      <c r="M234" s="275"/>
      <c r="N234" s="333"/>
      <c r="O234" s="333"/>
      <c r="P234" s="333"/>
      <c r="Q234" s="333"/>
      <c r="R234" s="333"/>
      <c r="S234" s="333"/>
      <c r="T234" s="333"/>
      <c r="U234" s="333"/>
      <c r="V234" s="333"/>
      <c r="W234" s="333"/>
      <c r="X234" s="333"/>
      <c r="Y234" s="333"/>
      <c r="Z234" s="333"/>
      <c r="AA234" s="333"/>
      <c r="AB234" s="333"/>
      <c r="AC234" s="333"/>
      <c r="AD234" s="333"/>
      <c r="AE234" s="333"/>
      <c r="AF234" s="333"/>
    </row>
    <row r="235" spans="1:32" ht="24.75" customHeight="1">
      <c r="A235" s="349" t="s">
        <v>1248</v>
      </c>
      <c r="B235" s="310">
        <v>6</v>
      </c>
      <c r="C235" s="352" t="s">
        <v>1242</v>
      </c>
      <c r="D235" s="354" t="s">
        <v>502</v>
      </c>
      <c r="E235" s="304">
        <v>0</v>
      </c>
      <c r="F235" s="301"/>
      <c r="G235" s="301"/>
      <c r="H235" s="301"/>
      <c r="I235" s="301"/>
      <c r="J235" s="326"/>
      <c r="K235" s="306"/>
      <c r="L235" s="307"/>
      <c r="M235" s="275" t="s">
        <v>1245</v>
      </c>
      <c r="N235" s="333"/>
      <c r="O235" s="333"/>
      <c r="P235" s="333"/>
      <c r="Q235" s="333"/>
      <c r="R235" s="333"/>
      <c r="S235" s="333"/>
      <c r="T235" s="333"/>
      <c r="U235" s="333"/>
      <c r="V235" s="333"/>
      <c r="W235" s="333"/>
      <c r="X235" s="333"/>
      <c r="Y235" s="333"/>
      <c r="Z235" s="333"/>
      <c r="AA235" s="333"/>
      <c r="AB235" s="333"/>
      <c r="AC235" s="333"/>
      <c r="AD235" s="333"/>
      <c r="AE235" s="333"/>
      <c r="AF235" s="333"/>
    </row>
    <row r="236" spans="1:32" ht="24.75" customHeight="1">
      <c r="A236" s="349" t="s">
        <v>1249</v>
      </c>
      <c r="B236" s="310">
        <v>7</v>
      </c>
      <c r="C236" s="352" t="s">
        <v>1242</v>
      </c>
      <c r="D236" s="354" t="s">
        <v>501</v>
      </c>
      <c r="E236" s="304">
        <v>1</v>
      </c>
      <c r="F236" s="301"/>
      <c r="G236" s="301"/>
      <c r="H236" s="301"/>
      <c r="I236" s="301">
        <v>100</v>
      </c>
      <c r="J236" s="326">
        <f t="shared" ref="J236:J237" si="81">SUM(F236:I236)</f>
        <v>100</v>
      </c>
      <c r="K236" s="306">
        <f t="shared" ref="K236:K237" si="82">J236/E236</f>
        <v>100</v>
      </c>
      <c r="L236" s="307">
        <f t="shared" ref="L236:L237" si="83">IF(((J236/E236)*100)&gt;=100,100%,(J236/E236))</f>
        <v>1</v>
      </c>
      <c r="M236" s="275"/>
      <c r="N236" s="333"/>
      <c r="O236" s="333"/>
      <c r="P236" s="333"/>
      <c r="Q236" s="333"/>
      <c r="R236" s="333"/>
      <c r="S236" s="333"/>
      <c r="T236" s="333"/>
      <c r="U236" s="333"/>
      <c r="V236" s="333"/>
      <c r="W236" s="333"/>
      <c r="X236" s="333"/>
      <c r="Y236" s="333"/>
      <c r="Z236" s="333"/>
      <c r="AA236" s="333"/>
      <c r="AB236" s="333"/>
      <c r="AC236" s="333"/>
      <c r="AD236" s="333"/>
      <c r="AE236" s="333"/>
      <c r="AF236" s="333"/>
    </row>
    <row r="237" spans="1:32" ht="24.75" customHeight="1">
      <c r="A237" s="349" t="s">
        <v>1250</v>
      </c>
      <c r="B237" s="310">
        <v>8</v>
      </c>
      <c r="C237" s="352" t="s">
        <v>1242</v>
      </c>
      <c r="D237" s="354" t="s">
        <v>501</v>
      </c>
      <c r="E237" s="304">
        <v>1</v>
      </c>
      <c r="F237" s="301"/>
      <c r="G237" s="301"/>
      <c r="H237" s="301"/>
      <c r="I237" s="301"/>
      <c r="J237" s="326">
        <f t="shared" si="81"/>
        <v>0</v>
      </c>
      <c r="K237" s="306">
        <f t="shared" si="82"/>
        <v>0</v>
      </c>
      <c r="L237" s="307">
        <f t="shared" si="83"/>
        <v>0</v>
      </c>
      <c r="M237" s="275"/>
      <c r="N237" s="333"/>
      <c r="O237" s="333"/>
      <c r="P237" s="333"/>
      <c r="Q237" s="333"/>
      <c r="R237" s="333"/>
      <c r="S237" s="333"/>
      <c r="T237" s="333"/>
      <c r="U237" s="333"/>
      <c r="V237" s="333"/>
      <c r="W237" s="333"/>
      <c r="X237" s="333"/>
      <c r="Y237" s="333"/>
      <c r="Z237" s="333"/>
      <c r="AA237" s="333"/>
      <c r="AB237" s="333"/>
      <c r="AC237" s="333"/>
      <c r="AD237" s="333"/>
      <c r="AE237" s="333"/>
      <c r="AF237" s="333"/>
    </row>
    <row r="238" spans="1:32" ht="24.75" customHeight="1">
      <c r="A238" s="349" t="s">
        <v>1251</v>
      </c>
      <c r="B238" s="310">
        <v>9</v>
      </c>
      <c r="C238" s="352" t="s">
        <v>1242</v>
      </c>
      <c r="D238" s="354" t="s">
        <v>501</v>
      </c>
      <c r="E238" s="304">
        <v>0</v>
      </c>
      <c r="F238" s="301"/>
      <c r="G238" s="301"/>
      <c r="H238" s="301"/>
      <c r="I238" s="301"/>
      <c r="J238" s="326"/>
      <c r="K238" s="306"/>
      <c r="L238" s="307"/>
      <c r="M238" s="275"/>
      <c r="N238" s="333"/>
      <c r="O238" s="333"/>
      <c r="P238" s="333"/>
      <c r="Q238" s="333"/>
      <c r="R238" s="333"/>
      <c r="S238" s="333"/>
      <c r="T238" s="333"/>
      <c r="U238" s="333"/>
      <c r="V238" s="333"/>
      <c r="W238" s="333"/>
      <c r="X238" s="333"/>
      <c r="Y238" s="333"/>
      <c r="Z238" s="333"/>
      <c r="AA238" s="333"/>
      <c r="AB238" s="333"/>
      <c r="AC238" s="333"/>
      <c r="AD238" s="333"/>
      <c r="AE238" s="333"/>
      <c r="AF238" s="333"/>
    </row>
    <row r="239" spans="1:32" ht="24.75" customHeight="1">
      <c r="A239" s="349" t="s">
        <v>1252</v>
      </c>
      <c r="B239" s="310">
        <v>10</v>
      </c>
      <c r="C239" s="352" t="s">
        <v>1242</v>
      </c>
      <c r="D239" s="353" t="s">
        <v>500</v>
      </c>
      <c r="E239" s="304">
        <v>2</v>
      </c>
      <c r="F239" s="301"/>
      <c r="G239" s="301"/>
      <c r="H239" s="301"/>
      <c r="I239" s="301">
        <v>2</v>
      </c>
      <c r="J239" s="326">
        <f t="shared" ref="J239:J242" si="84">SUM(F239:I239)</f>
        <v>2</v>
      </c>
      <c r="K239" s="306">
        <f t="shared" ref="K239:K242" si="85">J239/E239</f>
        <v>1</v>
      </c>
      <c r="L239" s="307">
        <f t="shared" ref="L239:L242" si="86">IF(((J239/E239)*100)&gt;=100,100%,(J239/E239))</f>
        <v>1</v>
      </c>
      <c r="M239" s="275"/>
      <c r="N239" s="333"/>
      <c r="O239" s="333"/>
      <c r="P239" s="333"/>
      <c r="Q239" s="333"/>
      <c r="R239" s="333"/>
      <c r="S239" s="333"/>
      <c r="T239" s="333"/>
      <c r="U239" s="333"/>
      <c r="V239" s="333"/>
      <c r="W239" s="333"/>
      <c r="X239" s="333"/>
      <c r="Y239" s="333"/>
      <c r="Z239" s="333"/>
      <c r="AA239" s="333"/>
      <c r="AB239" s="333"/>
      <c r="AC239" s="333"/>
      <c r="AD239" s="333"/>
      <c r="AE239" s="333"/>
      <c r="AF239" s="333"/>
    </row>
    <row r="240" spans="1:32" ht="24.75" customHeight="1">
      <c r="A240" s="349" t="s">
        <v>1253</v>
      </c>
      <c r="B240" s="310">
        <v>11</v>
      </c>
      <c r="C240" s="352" t="s">
        <v>1242</v>
      </c>
      <c r="D240" s="354" t="s">
        <v>502</v>
      </c>
      <c r="E240" s="304">
        <v>2</v>
      </c>
      <c r="F240" s="301"/>
      <c r="G240" s="301"/>
      <c r="H240" s="301"/>
      <c r="I240" s="301">
        <v>2</v>
      </c>
      <c r="J240" s="326">
        <f t="shared" si="84"/>
        <v>2</v>
      </c>
      <c r="K240" s="306">
        <f t="shared" si="85"/>
        <v>1</v>
      </c>
      <c r="L240" s="307">
        <f t="shared" si="86"/>
        <v>1</v>
      </c>
      <c r="M240" s="275"/>
      <c r="N240" s="333"/>
      <c r="O240" s="333"/>
      <c r="P240" s="333"/>
      <c r="Q240" s="333"/>
      <c r="R240" s="333"/>
      <c r="S240" s="333"/>
      <c r="T240" s="333"/>
      <c r="U240" s="333"/>
      <c r="V240" s="333"/>
      <c r="W240" s="333"/>
      <c r="X240" s="333"/>
      <c r="Y240" s="333"/>
      <c r="Z240" s="333"/>
      <c r="AA240" s="333"/>
      <c r="AB240" s="333"/>
      <c r="AC240" s="333"/>
      <c r="AD240" s="333"/>
      <c r="AE240" s="333"/>
      <c r="AF240" s="333"/>
    </row>
    <row r="241" spans="1:32" ht="24.75" customHeight="1">
      <c r="A241" s="349" t="s">
        <v>1254</v>
      </c>
      <c r="B241" s="310">
        <v>12</v>
      </c>
      <c r="C241" s="352" t="s">
        <v>1242</v>
      </c>
      <c r="D241" s="354" t="s">
        <v>505</v>
      </c>
      <c r="E241" s="304">
        <v>14</v>
      </c>
      <c r="F241" s="301"/>
      <c r="G241" s="301"/>
      <c r="H241" s="301"/>
      <c r="I241" s="301"/>
      <c r="J241" s="326">
        <f t="shared" si="84"/>
        <v>0</v>
      </c>
      <c r="K241" s="306">
        <f t="shared" si="85"/>
        <v>0</v>
      </c>
      <c r="L241" s="307">
        <f t="shared" si="86"/>
        <v>0</v>
      </c>
      <c r="M241" s="275"/>
      <c r="N241" s="333"/>
      <c r="O241" s="333"/>
      <c r="P241" s="333"/>
      <c r="Q241" s="333"/>
      <c r="R241" s="333"/>
      <c r="S241" s="333"/>
      <c r="T241" s="333"/>
      <c r="U241" s="333"/>
      <c r="V241" s="333"/>
      <c r="W241" s="333"/>
      <c r="X241" s="333"/>
      <c r="Y241" s="333"/>
      <c r="Z241" s="333"/>
      <c r="AA241" s="333"/>
      <c r="AB241" s="333"/>
      <c r="AC241" s="333"/>
      <c r="AD241" s="333"/>
      <c r="AE241" s="333"/>
      <c r="AF241" s="333"/>
    </row>
    <row r="242" spans="1:32" ht="24.75" customHeight="1">
      <c r="A242" s="349" t="s">
        <v>1255</v>
      </c>
      <c r="B242" s="310">
        <v>13</v>
      </c>
      <c r="C242" s="352" t="s">
        <v>1242</v>
      </c>
      <c r="D242" s="354" t="s">
        <v>503</v>
      </c>
      <c r="E242" s="304">
        <v>100</v>
      </c>
      <c r="F242" s="301"/>
      <c r="G242" s="301"/>
      <c r="H242" s="301"/>
      <c r="I242" s="301"/>
      <c r="J242" s="326">
        <f t="shared" si="84"/>
        <v>0</v>
      </c>
      <c r="K242" s="306">
        <f t="shared" si="85"/>
        <v>0</v>
      </c>
      <c r="L242" s="307">
        <f t="shared" si="86"/>
        <v>0</v>
      </c>
      <c r="M242" s="275"/>
      <c r="N242" s="333"/>
      <c r="O242" s="333"/>
      <c r="P242" s="333"/>
      <c r="Q242" s="333"/>
      <c r="R242" s="333"/>
      <c r="S242" s="333"/>
      <c r="T242" s="333"/>
      <c r="U242" s="333"/>
      <c r="V242" s="333"/>
      <c r="W242" s="333"/>
      <c r="X242" s="333"/>
      <c r="Y242" s="333"/>
      <c r="Z242" s="333"/>
      <c r="AA242" s="333"/>
      <c r="AB242" s="333"/>
      <c r="AC242" s="333"/>
      <c r="AD242" s="333"/>
      <c r="AE242" s="333"/>
      <c r="AF242" s="333"/>
    </row>
    <row r="243" spans="1:32" ht="24.75" customHeight="1">
      <c r="A243" s="349" t="s">
        <v>1256</v>
      </c>
      <c r="B243" s="310">
        <v>14</v>
      </c>
      <c r="C243" s="352" t="s">
        <v>1242</v>
      </c>
      <c r="D243" s="354" t="s">
        <v>503</v>
      </c>
      <c r="E243" s="304">
        <v>0</v>
      </c>
      <c r="F243" s="301"/>
      <c r="G243" s="301"/>
      <c r="H243" s="301"/>
      <c r="I243" s="301">
        <v>1</v>
      </c>
      <c r="J243" s="326"/>
      <c r="K243" s="306"/>
      <c r="L243" s="307"/>
      <c r="M243" s="275"/>
      <c r="N243" s="333"/>
      <c r="O243" s="333"/>
      <c r="P243" s="333"/>
      <c r="Q243" s="333"/>
      <c r="R243" s="333"/>
      <c r="S243" s="333"/>
      <c r="T243" s="333"/>
      <c r="U243" s="333"/>
      <c r="V243" s="333"/>
      <c r="W243" s="333"/>
      <c r="X243" s="333"/>
      <c r="Y243" s="333"/>
      <c r="Z243" s="333"/>
      <c r="AA243" s="333"/>
      <c r="AB243" s="333"/>
      <c r="AC243" s="333"/>
      <c r="AD243" s="333"/>
      <c r="AE243" s="333"/>
      <c r="AF243" s="333"/>
    </row>
    <row r="244" spans="1:32" ht="24.75" customHeight="1">
      <c r="A244" s="349" t="s">
        <v>1257</v>
      </c>
      <c r="B244" s="310">
        <v>15</v>
      </c>
      <c r="C244" s="352" t="s">
        <v>1242</v>
      </c>
      <c r="D244" s="354" t="s">
        <v>504</v>
      </c>
      <c r="E244" s="304">
        <v>1</v>
      </c>
      <c r="F244" s="301"/>
      <c r="G244" s="301"/>
      <c r="H244" s="301"/>
      <c r="I244" s="301"/>
      <c r="J244" s="326">
        <f t="shared" ref="J244:J245" si="87">SUM(F244:I244)</f>
        <v>0</v>
      </c>
      <c r="K244" s="306">
        <f t="shared" ref="K244:K245" si="88">J244/E244</f>
        <v>0</v>
      </c>
      <c r="L244" s="307">
        <f t="shared" ref="L244:L245" si="89">IF(((J244/E244)*100)&gt;=100,100%,(J244/E244))</f>
        <v>0</v>
      </c>
      <c r="M244" s="275"/>
      <c r="N244" s="333"/>
      <c r="O244" s="333"/>
      <c r="P244" s="333"/>
      <c r="Q244" s="333"/>
      <c r="R244" s="333"/>
      <c r="S244" s="333"/>
      <c r="T244" s="333"/>
      <c r="U244" s="333"/>
      <c r="V244" s="333"/>
      <c r="W244" s="333"/>
      <c r="X244" s="333"/>
      <c r="Y244" s="333"/>
      <c r="Z244" s="333"/>
      <c r="AA244" s="333"/>
      <c r="AB244" s="333"/>
      <c r="AC244" s="333"/>
      <c r="AD244" s="333"/>
      <c r="AE244" s="333"/>
      <c r="AF244" s="333"/>
    </row>
    <row r="245" spans="1:32" ht="24.75" customHeight="1">
      <c r="A245" s="349" t="s">
        <v>1258</v>
      </c>
      <c r="B245" s="310">
        <v>16</v>
      </c>
      <c r="C245" s="352" t="s">
        <v>1242</v>
      </c>
      <c r="D245" s="354" t="s">
        <v>504</v>
      </c>
      <c r="E245" s="304">
        <v>2</v>
      </c>
      <c r="F245" s="301"/>
      <c r="G245" s="301"/>
      <c r="H245" s="301"/>
      <c r="I245" s="301"/>
      <c r="J245" s="326">
        <f t="shared" si="87"/>
        <v>0</v>
      </c>
      <c r="K245" s="306">
        <f t="shared" si="88"/>
        <v>0</v>
      </c>
      <c r="L245" s="307">
        <f t="shared" si="89"/>
        <v>0</v>
      </c>
      <c r="M245" s="275"/>
      <c r="N245" s="333"/>
      <c r="O245" s="333"/>
      <c r="P245" s="333"/>
      <c r="Q245" s="333"/>
      <c r="R245" s="333"/>
      <c r="S245" s="333"/>
      <c r="T245" s="333"/>
      <c r="U245" s="333"/>
      <c r="V245" s="333"/>
      <c r="W245" s="333"/>
      <c r="X245" s="333"/>
      <c r="Y245" s="333"/>
      <c r="Z245" s="333"/>
      <c r="AA245" s="333"/>
      <c r="AB245" s="333"/>
      <c r="AC245" s="333"/>
      <c r="AD245" s="333"/>
      <c r="AE245" s="333"/>
      <c r="AF245" s="333"/>
    </row>
    <row r="246" spans="1:32" ht="24.75" customHeight="1">
      <c r="A246" s="355" t="s">
        <v>1259</v>
      </c>
      <c r="B246" s="292">
        <f>COUNT(B247:B268)</f>
        <v>22</v>
      </c>
      <c r="C246" s="293"/>
      <c r="D246" s="294"/>
      <c r="E246" s="292">
        <f>COUNT(E247:E268)</f>
        <v>18</v>
      </c>
      <c r="F246" s="295"/>
      <c r="G246" s="295"/>
      <c r="H246" s="295"/>
      <c r="I246" s="295"/>
      <c r="J246" s="296"/>
      <c r="K246" s="297"/>
      <c r="L246" s="298">
        <f>AVERAGE(L247:L268)</f>
        <v>0.97420634920634919</v>
      </c>
      <c r="M246" s="299"/>
      <c r="N246" s="275"/>
      <c r="O246" s="275"/>
      <c r="P246" s="275"/>
      <c r="Q246" s="275"/>
      <c r="R246" s="275"/>
      <c r="S246" s="275"/>
      <c r="T246" s="275"/>
      <c r="U246" s="275"/>
      <c r="V246" s="275"/>
      <c r="W246" s="275"/>
      <c r="X246" s="275"/>
      <c r="Y246" s="275"/>
      <c r="Z246" s="275"/>
      <c r="AA246" s="275"/>
      <c r="AB246" s="275"/>
      <c r="AC246" s="275"/>
      <c r="AD246" s="275"/>
      <c r="AE246" s="275"/>
      <c r="AF246" s="275"/>
    </row>
    <row r="247" spans="1:32" ht="24.75" customHeight="1">
      <c r="A247" s="349" t="s">
        <v>1260</v>
      </c>
      <c r="B247" s="310">
        <v>1</v>
      </c>
      <c r="C247" s="311" t="s">
        <v>1261</v>
      </c>
      <c r="D247" s="312" t="s">
        <v>500</v>
      </c>
      <c r="E247" s="304">
        <v>2</v>
      </c>
      <c r="F247" s="301"/>
      <c r="G247" s="301"/>
      <c r="H247" s="301">
        <v>2</v>
      </c>
      <c r="I247" s="301"/>
      <c r="J247" s="326">
        <f>SUM(F247:I247)</f>
        <v>2</v>
      </c>
      <c r="K247" s="306">
        <f>J247/E247</f>
        <v>1</v>
      </c>
      <c r="L247" s="307">
        <f>IF(((J247/E247)*100)&gt;=100,100%,(J247/E247))</f>
        <v>1</v>
      </c>
      <c r="M247" s="275"/>
      <c r="N247" s="275"/>
      <c r="O247" s="275"/>
      <c r="P247" s="275"/>
      <c r="Q247" s="275"/>
      <c r="R247" s="275"/>
      <c r="S247" s="275"/>
      <c r="T247" s="275"/>
      <c r="U247" s="275"/>
      <c r="V247" s="275"/>
      <c r="W247" s="275"/>
      <c r="X247" s="275"/>
      <c r="Y247" s="275"/>
      <c r="Z247" s="275"/>
      <c r="AA247" s="275"/>
      <c r="AB247" s="275"/>
      <c r="AC247" s="275"/>
      <c r="AD247" s="275"/>
      <c r="AE247" s="275"/>
      <c r="AF247" s="275"/>
    </row>
    <row r="248" spans="1:32" ht="24.75" customHeight="1">
      <c r="A248" s="349" t="s">
        <v>1262</v>
      </c>
      <c r="B248" s="310">
        <v>2</v>
      </c>
      <c r="C248" s="311" t="s">
        <v>1261</v>
      </c>
      <c r="D248" s="312" t="s">
        <v>500</v>
      </c>
      <c r="E248" s="304"/>
      <c r="F248" s="301"/>
      <c r="G248" s="301"/>
      <c r="H248" s="301">
        <v>2</v>
      </c>
      <c r="I248" s="301"/>
      <c r="J248" s="326"/>
      <c r="K248" s="306"/>
      <c r="L248" s="307"/>
      <c r="M248" s="332" t="s">
        <v>1173</v>
      </c>
      <c r="N248" s="275"/>
      <c r="O248" s="275"/>
      <c r="P248" s="275"/>
      <c r="Q248" s="275"/>
      <c r="R248" s="275"/>
      <c r="S248" s="275"/>
      <c r="T248" s="275"/>
      <c r="U248" s="275"/>
      <c r="V248" s="275"/>
      <c r="W248" s="275"/>
      <c r="X248" s="275"/>
      <c r="Y248" s="275"/>
      <c r="Z248" s="275"/>
      <c r="AA248" s="275"/>
      <c r="AB248" s="275"/>
      <c r="AC248" s="275"/>
      <c r="AD248" s="275"/>
      <c r="AE248" s="275"/>
      <c r="AF248" s="275"/>
    </row>
    <row r="249" spans="1:32" ht="24.75" customHeight="1">
      <c r="A249" s="349" t="s">
        <v>1263</v>
      </c>
      <c r="B249" s="310">
        <v>3</v>
      </c>
      <c r="C249" s="311" t="s">
        <v>1261</v>
      </c>
      <c r="D249" s="312" t="s">
        <v>500</v>
      </c>
      <c r="E249" s="304"/>
      <c r="F249" s="301"/>
      <c r="G249" s="301"/>
      <c r="H249" s="301"/>
      <c r="I249" s="301"/>
      <c r="J249" s="326"/>
      <c r="K249" s="306"/>
      <c r="L249" s="307"/>
      <c r="M249" s="332" t="s">
        <v>1264</v>
      </c>
      <c r="N249" s="275"/>
      <c r="O249" s="275"/>
      <c r="P249" s="275"/>
      <c r="Q249" s="275"/>
      <c r="R249" s="275"/>
      <c r="S249" s="275"/>
      <c r="T249" s="275"/>
      <c r="U249" s="275"/>
      <c r="V249" s="275"/>
      <c r="W249" s="275"/>
      <c r="X249" s="275"/>
      <c r="Y249" s="275"/>
      <c r="Z249" s="275"/>
      <c r="AA249" s="275"/>
      <c r="AB249" s="275"/>
      <c r="AC249" s="275"/>
      <c r="AD249" s="275"/>
      <c r="AE249" s="275"/>
      <c r="AF249" s="275"/>
    </row>
    <row r="250" spans="1:32" ht="24.75" customHeight="1">
      <c r="A250" s="349" t="s">
        <v>1265</v>
      </c>
      <c r="B250" s="310">
        <v>4</v>
      </c>
      <c r="C250" s="311" t="s">
        <v>1261</v>
      </c>
      <c r="D250" s="312" t="s">
        <v>1046</v>
      </c>
      <c r="E250" s="304">
        <v>1</v>
      </c>
      <c r="F250" s="301"/>
      <c r="G250" s="301"/>
      <c r="H250" s="301">
        <v>1</v>
      </c>
      <c r="I250" s="301"/>
      <c r="J250" s="326">
        <f t="shared" ref="J250:J263" si="90">SUM(F250:I250)</f>
        <v>1</v>
      </c>
      <c r="K250" s="306">
        <f t="shared" ref="K250:K263" si="91">J250/E250</f>
        <v>1</v>
      </c>
      <c r="L250" s="307">
        <f t="shared" ref="L250:L263" si="92">IF(((J250/E250)*100)&gt;=100,100%,(J250/E250))</f>
        <v>1</v>
      </c>
      <c r="M250" s="275"/>
      <c r="N250" s="275"/>
      <c r="O250" s="275"/>
      <c r="P250" s="275"/>
      <c r="Q250" s="275"/>
      <c r="R250" s="275"/>
      <c r="S250" s="275"/>
      <c r="T250" s="275"/>
      <c r="U250" s="275"/>
      <c r="V250" s="275"/>
      <c r="W250" s="275"/>
      <c r="X250" s="275"/>
      <c r="Y250" s="275"/>
      <c r="Z250" s="275"/>
      <c r="AA250" s="275"/>
      <c r="AB250" s="275"/>
      <c r="AC250" s="275"/>
      <c r="AD250" s="275"/>
      <c r="AE250" s="275"/>
      <c r="AF250" s="275"/>
    </row>
    <row r="251" spans="1:32" ht="24.75" customHeight="1">
      <c r="A251" s="349" t="s">
        <v>1266</v>
      </c>
      <c r="B251" s="310">
        <v>5</v>
      </c>
      <c r="C251" s="311" t="s">
        <v>1261</v>
      </c>
      <c r="D251" s="312" t="s">
        <v>1046</v>
      </c>
      <c r="E251" s="304">
        <v>1</v>
      </c>
      <c r="F251" s="301"/>
      <c r="G251" s="301"/>
      <c r="H251" s="301"/>
      <c r="I251" s="301">
        <v>1</v>
      </c>
      <c r="J251" s="326">
        <f t="shared" si="90"/>
        <v>1</v>
      </c>
      <c r="K251" s="306">
        <f t="shared" si="91"/>
        <v>1</v>
      </c>
      <c r="L251" s="307">
        <f t="shared" si="92"/>
        <v>1</v>
      </c>
      <c r="M251" s="275"/>
      <c r="N251" s="275"/>
      <c r="O251" s="275"/>
      <c r="P251" s="275"/>
      <c r="Q251" s="275"/>
      <c r="R251" s="275"/>
      <c r="S251" s="275"/>
      <c r="T251" s="275"/>
      <c r="U251" s="275"/>
      <c r="V251" s="275"/>
      <c r="W251" s="275"/>
      <c r="X251" s="275"/>
      <c r="Y251" s="275"/>
      <c r="Z251" s="275"/>
      <c r="AA251" s="275"/>
      <c r="AB251" s="275"/>
      <c r="AC251" s="275"/>
      <c r="AD251" s="275"/>
      <c r="AE251" s="275"/>
      <c r="AF251" s="275"/>
    </row>
    <row r="252" spans="1:32" ht="24.75" customHeight="1">
      <c r="A252" s="349" t="s">
        <v>1267</v>
      </c>
      <c r="B252" s="310">
        <v>6</v>
      </c>
      <c r="C252" s="311" t="s">
        <v>1261</v>
      </c>
      <c r="D252" s="312" t="s">
        <v>1046</v>
      </c>
      <c r="E252" s="304">
        <v>1</v>
      </c>
      <c r="F252" s="301"/>
      <c r="G252" s="301"/>
      <c r="H252" s="301">
        <v>1</v>
      </c>
      <c r="I252" s="301"/>
      <c r="J252" s="326">
        <f t="shared" si="90"/>
        <v>1</v>
      </c>
      <c r="K252" s="306">
        <f t="shared" si="91"/>
        <v>1</v>
      </c>
      <c r="L252" s="307">
        <f t="shared" si="92"/>
        <v>1</v>
      </c>
      <c r="M252" s="275"/>
      <c r="N252" s="275"/>
      <c r="O252" s="275"/>
      <c r="P252" s="275"/>
      <c r="Q252" s="275"/>
      <c r="R252" s="275"/>
      <c r="S252" s="275"/>
      <c r="T252" s="275"/>
      <c r="U252" s="275"/>
      <c r="V252" s="275"/>
      <c r="W252" s="275"/>
      <c r="X252" s="275"/>
      <c r="Y252" s="275"/>
      <c r="Z252" s="275"/>
      <c r="AA252" s="275"/>
      <c r="AB252" s="275"/>
      <c r="AC252" s="275"/>
      <c r="AD252" s="275"/>
      <c r="AE252" s="275"/>
      <c r="AF252" s="275"/>
    </row>
    <row r="253" spans="1:32" ht="24.75" customHeight="1">
      <c r="A253" s="349" t="s">
        <v>1268</v>
      </c>
      <c r="B253" s="310">
        <v>7</v>
      </c>
      <c r="C253" s="311" t="s">
        <v>1261</v>
      </c>
      <c r="D253" s="312" t="s">
        <v>1046</v>
      </c>
      <c r="E253" s="304">
        <v>1</v>
      </c>
      <c r="F253" s="301"/>
      <c r="G253" s="301"/>
      <c r="H253" s="301">
        <v>1</v>
      </c>
      <c r="I253" s="301"/>
      <c r="J253" s="326">
        <f t="shared" si="90"/>
        <v>1</v>
      </c>
      <c r="K253" s="306">
        <f t="shared" si="91"/>
        <v>1</v>
      </c>
      <c r="L253" s="307">
        <f t="shared" si="92"/>
        <v>1</v>
      </c>
      <c r="M253" s="275"/>
      <c r="N253" s="275"/>
      <c r="O253" s="275"/>
      <c r="P253" s="275"/>
      <c r="Q253" s="275"/>
      <c r="R253" s="275"/>
      <c r="S253" s="275"/>
      <c r="T253" s="275"/>
      <c r="U253" s="275"/>
      <c r="V253" s="275"/>
      <c r="W253" s="275"/>
      <c r="X253" s="275"/>
      <c r="Y253" s="275"/>
      <c r="Z253" s="275"/>
      <c r="AA253" s="275"/>
      <c r="AB253" s="275"/>
      <c r="AC253" s="275"/>
      <c r="AD253" s="275"/>
      <c r="AE253" s="275"/>
      <c r="AF253" s="275"/>
    </row>
    <row r="254" spans="1:32" ht="24.75" customHeight="1">
      <c r="A254" s="349" t="s">
        <v>1269</v>
      </c>
      <c r="B254" s="310">
        <v>8</v>
      </c>
      <c r="C254" s="311" t="s">
        <v>1261</v>
      </c>
      <c r="D254" s="312" t="s">
        <v>505</v>
      </c>
      <c r="E254" s="304">
        <v>2</v>
      </c>
      <c r="F254" s="301"/>
      <c r="G254" s="301">
        <v>3</v>
      </c>
      <c r="H254" s="301"/>
      <c r="I254" s="301"/>
      <c r="J254" s="326">
        <f t="shared" si="90"/>
        <v>3</v>
      </c>
      <c r="K254" s="306">
        <f t="shared" si="91"/>
        <v>1.5</v>
      </c>
      <c r="L254" s="307">
        <f t="shared" si="92"/>
        <v>1</v>
      </c>
      <c r="M254" s="275"/>
      <c r="N254" s="275"/>
      <c r="O254" s="275"/>
      <c r="P254" s="275"/>
      <c r="Q254" s="275"/>
      <c r="R254" s="275"/>
      <c r="S254" s="275"/>
      <c r="T254" s="275"/>
      <c r="U254" s="275"/>
      <c r="V254" s="275"/>
      <c r="W254" s="275"/>
      <c r="X254" s="275"/>
      <c r="Y254" s="275"/>
      <c r="Z254" s="275"/>
      <c r="AA254" s="275"/>
      <c r="AB254" s="275"/>
      <c r="AC254" s="275"/>
      <c r="AD254" s="275"/>
      <c r="AE254" s="275"/>
      <c r="AF254" s="275"/>
    </row>
    <row r="255" spans="1:32" ht="24.75" customHeight="1">
      <c r="A255" s="349" t="s">
        <v>1270</v>
      </c>
      <c r="B255" s="310">
        <v>9</v>
      </c>
      <c r="C255" s="311" t="s">
        <v>1261</v>
      </c>
      <c r="D255" s="312" t="s">
        <v>505</v>
      </c>
      <c r="E255" s="304">
        <v>1</v>
      </c>
      <c r="F255" s="301"/>
      <c r="G255" s="301">
        <v>1</v>
      </c>
      <c r="H255" s="301"/>
      <c r="I255" s="301"/>
      <c r="J255" s="326">
        <f t="shared" si="90"/>
        <v>1</v>
      </c>
      <c r="K255" s="306">
        <f t="shared" si="91"/>
        <v>1</v>
      </c>
      <c r="L255" s="307">
        <f t="shared" si="92"/>
        <v>1</v>
      </c>
      <c r="M255" s="275"/>
      <c r="N255" s="275"/>
      <c r="O255" s="275"/>
      <c r="P255" s="275"/>
      <c r="Q255" s="275"/>
      <c r="R255" s="275"/>
      <c r="S255" s="275"/>
      <c r="T255" s="275"/>
      <c r="U255" s="275"/>
      <c r="V255" s="275"/>
      <c r="W255" s="275"/>
      <c r="X255" s="275"/>
      <c r="Y255" s="275"/>
      <c r="Z255" s="275"/>
      <c r="AA255" s="275"/>
      <c r="AB255" s="275"/>
      <c r="AC255" s="275"/>
      <c r="AD255" s="275"/>
      <c r="AE255" s="275"/>
      <c r="AF255" s="275"/>
    </row>
    <row r="256" spans="1:32" ht="24.75" customHeight="1">
      <c r="A256" s="349" t="s">
        <v>1271</v>
      </c>
      <c r="B256" s="310">
        <v>10</v>
      </c>
      <c r="C256" s="311" t="s">
        <v>1261</v>
      </c>
      <c r="D256" s="312" t="s">
        <v>505</v>
      </c>
      <c r="E256" s="304">
        <v>1</v>
      </c>
      <c r="F256" s="301"/>
      <c r="G256" s="301"/>
      <c r="H256" s="301">
        <v>1</v>
      </c>
      <c r="I256" s="301"/>
      <c r="J256" s="326">
        <f t="shared" si="90"/>
        <v>1</v>
      </c>
      <c r="K256" s="306">
        <f t="shared" si="91"/>
        <v>1</v>
      </c>
      <c r="L256" s="307">
        <f t="shared" si="92"/>
        <v>1</v>
      </c>
      <c r="M256" s="275"/>
      <c r="N256" s="275"/>
      <c r="O256" s="275"/>
      <c r="P256" s="275"/>
      <c r="Q256" s="275"/>
      <c r="R256" s="275"/>
      <c r="S256" s="275"/>
      <c r="T256" s="275"/>
      <c r="U256" s="275"/>
      <c r="V256" s="275"/>
      <c r="W256" s="275"/>
      <c r="X256" s="275"/>
      <c r="Y256" s="275"/>
      <c r="Z256" s="275"/>
      <c r="AA256" s="275"/>
      <c r="AB256" s="275"/>
      <c r="AC256" s="275"/>
      <c r="AD256" s="275"/>
      <c r="AE256" s="275"/>
      <c r="AF256" s="275"/>
    </row>
    <row r="257" spans="1:32" ht="24.75" customHeight="1">
      <c r="A257" s="349" t="s">
        <v>1272</v>
      </c>
      <c r="B257" s="310">
        <v>11</v>
      </c>
      <c r="C257" s="311" t="s">
        <v>1261</v>
      </c>
      <c r="D257" s="312" t="s">
        <v>501</v>
      </c>
      <c r="E257" s="304">
        <v>1</v>
      </c>
      <c r="F257" s="301"/>
      <c r="G257" s="301">
        <v>100</v>
      </c>
      <c r="H257" s="301"/>
      <c r="I257" s="301">
        <v>100</v>
      </c>
      <c r="J257" s="326">
        <f t="shared" si="90"/>
        <v>200</v>
      </c>
      <c r="K257" s="306">
        <f t="shared" si="91"/>
        <v>200</v>
      </c>
      <c r="L257" s="307">
        <f t="shared" si="92"/>
        <v>1</v>
      </c>
      <c r="M257" s="275"/>
      <c r="N257" s="275"/>
      <c r="O257" s="275"/>
      <c r="P257" s="275"/>
      <c r="Q257" s="275"/>
      <c r="R257" s="275"/>
      <c r="S257" s="275"/>
      <c r="T257" s="275"/>
      <c r="U257" s="275"/>
      <c r="V257" s="275"/>
      <c r="W257" s="275"/>
      <c r="X257" s="275"/>
      <c r="Y257" s="275"/>
      <c r="Z257" s="275"/>
      <c r="AA257" s="275"/>
      <c r="AB257" s="275"/>
      <c r="AC257" s="275"/>
      <c r="AD257" s="275"/>
      <c r="AE257" s="275"/>
      <c r="AF257" s="275"/>
    </row>
    <row r="258" spans="1:32" ht="24.75" customHeight="1">
      <c r="A258" s="349" t="s">
        <v>1273</v>
      </c>
      <c r="B258" s="310">
        <v>12</v>
      </c>
      <c r="C258" s="311" t="s">
        <v>1261</v>
      </c>
      <c r="D258" s="312" t="s">
        <v>501</v>
      </c>
      <c r="E258" s="304">
        <v>56</v>
      </c>
      <c r="F258" s="301"/>
      <c r="G258" s="301"/>
      <c r="H258" s="301"/>
      <c r="I258" s="301">
        <v>30</v>
      </c>
      <c r="J258" s="326">
        <f t="shared" si="90"/>
        <v>30</v>
      </c>
      <c r="K258" s="306">
        <f t="shared" si="91"/>
        <v>0.5357142857142857</v>
      </c>
      <c r="L258" s="307">
        <f t="shared" si="92"/>
        <v>0.5357142857142857</v>
      </c>
      <c r="M258" s="275"/>
      <c r="N258" s="275"/>
      <c r="O258" s="275"/>
      <c r="P258" s="275"/>
      <c r="Q258" s="275"/>
      <c r="R258" s="275"/>
      <c r="S258" s="275"/>
      <c r="T258" s="275"/>
      <c r="U258" s="275"/>
      <c r="V258" s="275"/>
      <c r="W258" s="275"/>
      <c r="X258" s="275"/>
      <c r="Y258" s="275"/>
      <c r="Z258" s="275"/>
      <c r="AA258" s="275"/>
      <c r="AB258" s="275"/>
      <c r="AC258" s="275"/>
      <c r="AD258" s="275"/>
      <c r="AE258" s="275"/>
      <c r="AF258" s="275"/>
    </row>
    <row r="259" spans="1:32" ht="24.75" customHeight="1">
      <c r="A259" s="349" t="s">
        <v>1274</v>
      </c>
      <c r="B259" s="310">
        <v>13</v>
      </c>
      <c r="C259" s="311" t="s">
        <v>1261</v>
      </c>
      <c r="D259" s="312" t="s">
        <v>501</v>
      </c>
      <c r="E259" s="304">
        <v>33</v>
      </c>
      <c r="F259" s="301">
        <v>73</v>
      </c>
      <c r="G259" s="301">
        <v>38</v>
      </c>
      <c r="H259" s="301">
        <v>112</v>
      </c>
      <c r="I259" s="301">
        <v>87</v>
      </c>
      <c r="J259" s="326">
        <f t="shared" si="90"/>
        <v>310</v>
      </c>
      <c r="K259" s="306">
        <f t="shared" si="91"/>
        <v>9.3939393939393945</v>
      </c>
      <c r="L259" s="307">
        <f t="shared" si="92"/>
        <v>1</v>
      </c>
      <c r="M259" s="275"/>
      <c r="N259" s="275"/>
      <c r="O259" s="275"/>
      <c r="P259" s="275"/>
      <c r="Q259" s="275"/>
      <c r="R259" s="275"/>
      <c r="S259" s="275"/>
      <c r="T259" s="275"/>
      <c r="U259" s="275"/>
      <c r="V259" s="275"/>
      <c r="W259" s="275"/>
      <c r="X259" s="275"/>
      <c r="Y259" s="275"/>
      <c r="Z259" s="275"/>
      <c r="AA259" s="275"/>
      <c r="AB259" s="275"/>
      <c r="AC259" s="275"/>
      <c r="AD259" s="275"/>
      <c r="AE259" s="275"/>
      <c r="AF259" s="275"/>
    </row>
    <row r="260" spans="1:32" ht="24.75" customHeight="1">
      <c r="A260" s="349" t="s">
        <v>1275</v>
      </c>
      <c r="B260" s="310">
        <v>14</v>
      </c>
      <c r="C260" s="311" t="s">
        <v>1261</v>
      </c>
      <c r="D260" s="312" t="s">
        <v>1070</v>
      </c>
      <c r="E260" s="304">
        <v>1</v>
      </c>
      <c r="F260" s="301"/>
      <c r="G260" s="301"/>
      <c r="H260" s="301"/>
      <c r="I260" s="301">
        <v>1</v>
      </c>
      <c r="J260" s="326">
        <f t="shared" si="90"/>
        <v>1</v>
      </c>
      <c r="K260" s="306">
        <f t="shared" si="91"/>
        <v>1</v>
      </c>
      <c r="L260" s="307">
        <f t="shared" si="92"/>
        <v>1</v>
      </c>
      <c r="M260" s="275"/>
      <c r="N260" s="275"/>
      <c r="O260" s="275"/>
      <c r="P260" s="275"/>
      <c r="Q260" s="275"/>
      <c r="R260" s="275"/>
      <c r="S260" s="275"/>
      <c r="T260" s="275"/>
      <c r="U260" s="275"/>
      <c r="V260" s="275"/>
      <c r="W260" s="275"/>
      <c r="X260" s="275"/>
      <c r="Y260" s="275"/>
      <c r="Z260" s="275"/>
      <c r="AA260" s="275"/>
      <c r="AB260" s="275"/>
      <c r="AC260" s="275"/>
      <c r="AD260" s="275"/>
      <c r="AE260" s="275"/>
      <c r="AF260" s="275"/>
    </row>
    <row r="261" spans="1:32" ht="24.75" customHeight="1">
      <c r="A261" s="349" t="s">
        <v>1276</v>
      </c>
      <c r="B261" s="310">
        <v>15</v>
      </c>
      <c r="C261" s="311" t="s">
        <v>1261</v>
      </c>
      <c r="D261" s="312" t="s">
        <v>500</v>
      </c>
      <c r="E261" s="304">
        <v>2</v>
      </c>
      <c r="F261" s="301"/>
      <c r="G261" s="301"/>
      <c r="H261" s="301">
        <v>2</v>
      </c>
      <c r="I261" s="301"/>
      <c r="J261" s="326">
        <f t="shared" si="90"/>
        <v>2</v>
      </c>
      <c r="K261" s="306">
        <f t="shared" si="91"/>
        <v>1</v>
      </c>
      <c r="L261" s="307">
        <f t="shared" si="92"/>
        <v>1</v>
      </c>
      <c r="M261" s="275"/>
      <c r="N261" s="275"/>
      <c r="O261" s="275"/>
      <c r="P261" s="275"/>
      <c r="Q261" s="275"/>
      <c r="R261" s="275"/>
      <c r="S261" s="275"/>
      <c r="T261" s="275"/>
      <c r="U261" s="275"/>
      <c r="V261" s="275"/>
      <c r="W261" s="275"/>
      <c r="X261" s="275"/>
      <c r="Y261" s="275"/>
      <c r="Z261" s="275"/>
      <c r="AA261" s="275"/>
      <c r="AB261" s="275"/>
      <c r="AC261" s="275"/>
      <c r="AD261" s="275"/>
      <c r="AE261" s="275"/>
      <c r="AF261" s="275"/>
    </row>
    <row r="262" spans="1:32" ht="24.75" customHeight="1">
      <c r="A262" s="349" t="s">
        <v>1277</v>
      </c>
      <c r="B262" s="310">
        <v>16</v>
      </c>
      <c r="C262" s="311" t="s">
        <v>1261</v>
      </c>
      <c r="D262" s="312" t="s">
        <v>500</v>
      </c>
      <c r="E262" s="304">
        <v>1</v>
      </c>
      <c r="F262" s="301"/>
      <c r="G262" s="301"/>
      <c r="H262" s="301">
        <v>1</v>
      </c>
      <c r="I262" s="301"/>
      <c r="J262" s="326">
        <f t="shared" si="90"/>
        <v>1</v>
      </c>
      <c r="K262" s="306">
        <f t="shared" si="91"/>
        <v>1</v>
      </c>
      <c r="L262" s="307">
        <f t="shared" si="92"/>
        <v>1</v>
      </c>
      <c r="M262" s="275"/>
      <c r="N262" s="275"/>
      <c r="O262" s="275"/>
      <c r="P262" s="275"/>
      <c r="Q262" s="275"/>
      <c r="R262" s="275"/>
      <c r="S262" s="275"/>
      <c r="T262" s="275"/>
      <c r="U262" s="275"/>
      <c r="V262" s="275"/>
      <c r="W262" s="275"/>
      <c r="X262" s="275"/>
      <c r="Y262" s="275"/>
      <c r="Z262" s="275"/>
      <c r="AA262" s="275"/>
      <c r="AB262" s="275"/>
      <c r="AC262" s="275"/>
      <c r="AD262" s="275"/>
      <c r="AE262" s="275"/>
      <c r="AF262" s="275"/>
    </row>
    <row r="263" spans="1:32" ht="24.75" customHeight="1">
      <c r="A263" s="349" t="s">
        <v>1278</v>
      </c>
      <c r="B263" s="310">
        <v>17</v>
      </c>
      <c r="C263" s="311" t="s">
        <v>1261</v>
      </c>
      <c r="D263" s="312" t="s">
        <v>504</v>
      </c>
      <c r="E263" s="304">
        <v>1</v>
      </c>
      <c r="F263" s="301"/>
      <c r="G263" s="301"/>
      <c r="H263" s="301">
        <v>1</v>
      </c>
      <c r="I263" s="301"/>
      <c r="J263" s="326">
        <f t="shared" si="90"/>
        <v>1</v>
      </c>
      <c r="K263" s="306">
        <f t="shared" si="91"/>
        <v>1</v>
      </c>
      <c r="L263" s="307">
        <f t="shared" si="92"/>
        <v>1</v>
      </c>
      <c r="M263" s="275"/>
      <c r="N263" s="275"/>
      <c r="O263" s="275"/>
      <c r="P263" s="275"/>
      <c r="Q263" s="275"/>
      <c r="R263" s="275"/>
      <c r="S263" s="275"/>
      <c r="T263" s="275"/>
      <c r="U263" s="275"/>
      <c r="V263" s="275"/>
      <c r="W263" s="275"/>
      <c r="X263" s="275"/>
      <c r="Y263" s="275"/>
      <c r="Z263" s="275"/>
      <c r="AA263" s="275"/>
      <c r="AB263" s="275"/>
      <c r="AC263" s="275"/>
      <c r="AD263" s="275"/>
      <c r="AE263" s="275"/>
      <c r="AF263" s="275"/>
    </row>
    <row r="264" spans="1:32" ht="24.75" customHeight="1">
      <c r="A264" s="349" t="s">
        <v>1279</v>
      </c>
      <c r="B264" s="310">
        <v>18</v>
      </c>
      <c r="C264" s="311" t="s">
        <v>1261</v>
      </c>
      <c r="D264" s="312" t="s">
        <v>504</v>
      </c>
      <c r="E264" s="304"/>
      <c r="F264" s="301"/>
      <c r="G264" s="301"/>
      <c r="H264" s="301"/>
      <c r="I264" s="301"/>
      <c r="J264" s="326"/>
      <c r="K264" s="306"/>
      <c r="L264" s="307"/>
      <c r="M264" s="332" t="s">
        <v>1173</v>
      </c>
      <c r="N264" s="275"/>
      <c r="O264" s="275"/>
      <c r="P264" s="275"/>
      <c r="Q264" s="275"/>
      <c r="R264" s="275"/>
      <c r="S264" s="275"/>
      <c r="T264" s="275"/>
      <c r="U264" s="275"/>
      <c r="V264" s="275"/>
      <c r="W264" s="275"/>
      <c r="X264" s="275"/>
      <c r="Y264" s="275"/>
      <c r="Z264" s="275"/>
      <c r="AA264" s="275"/>
      <c r="AB264" s="275"/>
      <c r="AC264" s="275"/>
      <c r="AD264" s="275"/>
      <c r="AE264" s="275"/>
      <c r="AF264" s="275"/>
    </row>
    <row r="265" spans="1:32" ht="24.75" customHeight="1">
      <c r="A265" s="349" t="s">
        <v>1280</v>
      </c>
      <c r="B265" s="310">
        <v>19</v>
      </c>
      <c r="C265" s="311" t="s">
        <v>1261</v>
      </c>
      <c r="D265" s="312" t="s">
        <v>504</v>
      </c>
      <c r="E265" s="304">
        <v>1</v>
      </c>
      <c r="F265" s="301"/>
      <c r="G265" s="301"/>
      <c r="H265" s="301"/>
      <c r="I265" s="301">
        <v>1</v>
      </c>
      <c r="J265" s="326">
        <f t="shared" ref="J265:J266" si="93">SUM(F265:I265)</f>
        <v>1</v>
      </c>
      <c r="K265" s="306">
        <f t="shared" ref="K265:K266" si="94">J265/E265</f>
        <v>1</v>
      </c>
      <c r="L265" s="307">
        <f t="shared" ref="L265:L266" si="95">IF(((J265/E265)*100)&gt;=100,100%,(J265/E265))</f>
        <v>1</v>
      </c>
      <c r="M265" s="275"/>
      <c r="N265" s="275"/>
      <c r="O265" s="275"/>
      <c r="P265" s="275"/>
      <c r="Q265" s="275"/>
      <c r="R265" s="275"/>
      <c r="S265" s="275"/>
      <c r="T265" s="275"/>
      <c r="U265" s="275"/>
      <c r="V265" s="275"/>
      <c r="W265" s="275"/>
      <c r="X265" s="275"/>
      <c r="Y265" s="275"/>
      <c r="Z265" s="275"/>
      <c r="AA265" s="275"/>
      <c r="AB265" s="275"/>
      <c r="AC265" s="275"/>
      <c r="AD265" s="275"/>
      <c r="AE265" s="275"/>
      <c r="AF265" s="275"/>
    </row>
    <row r="266" spans="1:32" ht="24.75" customHeight="1">
      <c r="A266" s="349" t="s">
        <v>1281</v>
      </c>
      <c r="B266" s="310">
        <v>20</v>
      </c>
      <c r="C266" s="311" t="s">
        <v>1261</v>
      </c>
      <c r="D266" s="312" t="s">
        <v>500</v>
      </c>
      <c r="E266" s="304">
        <v>1</v>
      </c>
      <c r="F266" s="301">
        <v>0.1</v>
      </c>
      <c r="G266" s="301">
        <v>0.4</v>
      </c>
      <c r="H266" s="301">
        <v>1</v>
      </c>
      <c r="I266" s="301">
        <v>2</v>
      </c>
      <c r="J266" s="326">
        <f t="shared" si="93"/>
        <v>3.5</v>
      </c>
      <c r="K266" s="306">
        <f t="shared" si="94"/>
        <v>3.5</v>
      </c>
      <c r="L266" s="307">
        <f t="shared" si="95"/>
        <v>1</v>
      </c>
      <c r="M266" s="275"/>
      <c r="N266" s="275"/>
      <c r="O266" s="275"/>
      <c r="P266" s="275"/>
      <c r="Q266" s="275"/>
      <c r="R266" s="275"/>
      <c r="S266" s="275"/>
      <c r="T266" s="275"/>
      <c r="U266" s="275"/>
      <c r="V266" s="275"/>
      <c r="W266" s="275"/>
      <c r="X266" s="275"/>
      <c r="Y266" s="275"/>
      <c r="Z266" s="275"/>
      <c r="AA266" s="275"/>
      <c r="AB266" s="275"/>
      <c r="AC266" s="275"/>
      <c r="AD266" s="275"/>
      <c r="AE266" s="275"/>
      <c r="AF266" s="275"/>
    </row>
    <row r="267" spans="1:32" ht="24.75" customHeight="1">
      <c r="A267" s="349" t="s">
        <v>1282</v>
      </c>
      <c r="B267" s="310">
        <v>21</v>
      </c>
      <c r="C267" s="311" t="s">
        <v>1261</v>
      </c>
      <c r="D267" s="312" t="s">
        <v>1031</v>
      </c>
      <c r="E267" s="304"/>
      <c r="F267" s="301"/>
      <c r="G267" s="301"/>
      <c r="H267" s="301"/>
      <c r="I267" s="301">
        <v>1</v>
      </c>
      <c r="J267" s="326"/>
      <c r="K267" s="306"/>
      <c r="L267" s="307"/>
      <c r="M267" s="332" t="s">
        <v>1173</v>
      </c>
      <c r="N267" s="275"/>
      <c r="O267" s="275"/>
      <c r="P267" s="275"/>
      <c r="Q267" s="275"/>
      <c r="R267" s="275"/>
      <c r="S267" s="275"/>
      <c r="T267" s="275"/>
      <c r="U267" s="275"/>
      <c r="V267" s="275"/>
      <c r="W267" s="275"/>
      <c r="X267" s="275"/>
      <c r="Y267" s="275"/>
      <c r="Z267" s="275"/>
      <c r="AA267" s="275"/>
      <c r="AB267" s="275"/>
      <c r="AC267" s="275"/>
      <c r="AD267" s="275"/>
      <c r="AE267" s="275"/>
      <c r="AF267" s="275"/>
    </row>
    <row r="268" spans="1:32" ht="24.75" customHeight="1">
      <c r="A268" s="349" t="s">
        <v>1283</v>
      </c>
      <c r="B268" s="310">
        <v>22</v>
      </c>
      <c r="C268" s="311" t="s">
        <v>1261</v>
      </c>
      <c r="D268" s="312" t="s">
        <v>1014</v>
      </c>
      <c r="E268" s="304">
        <v>1</v>
      </c>
      <c r="F268" s="301">
        <v>0.25</v>
      </c>
      <c r="G268" s="301">
        <v>100</v>
      </c>
      <c r="H268" s="301">
        <v>100</v>
      </c>
      <c r="I268" s="301">
        <v>100</v>
      </c>
      <c r="J268" s="326">
        <f>SUM(F268:I268)</f>
        <v>300.25</v>
      </c>
      <c r="K268" s="306">
        <f>J268/E268</f>
        <v>300.25</v>
      </c>
      <c r="L268" s="307">
        <f>IF(((J268/E268)*100)&gt;=100,100%,(J268/E268))</f>
        <v>1</v>
      </c>
      <c r="M268" s="275"/>
      <c r="N268" s="275"/>
      <c r="O268" s="275"/>
      <c r="P268" s="275"/>
      <c r="Q268" s="275"/>
      <c r="R268" s="275"/>
      <c r="S268" s="275"/>
      <c r="T268" s="275"/>
      <c r="U268" s="275"/>
      <c r="V268" s="275"/>
      <c r="W268" s="275"/>
      <c r="X268" s="275"/>
      <c r="Y268" s="275"/>
      <c r="Z268" s="275"/>
      <c r="AA268" s="275"/>
      <c r="AB268" s="275"/>
      <c r="AC268" s="275"/>
      <c r="AD268" s="275"/>
      <c r="AE268" s="275"/>
      <c r="AF268" s="275"/>
    </row>
    <row r="269" spans="1:32" ht="24.75" customHeight="1">
      <c r="A269" s="291" t="s">
        <v>1284</v>
      </c>
      <c r="B269" s="292">
        <f>COUNT(B270:B274)</f>
        <v>5</v>
      </c>
      <c r="C269" s="293"/>
      <c r="D269" s="294"/>
      <c r="E269" s="292">
        <f>COUNT(E270:E274)</f>
        <v>3</v>
      </c>
      <c r="F269" s="295"/>
      <c r="G269" s="295"/>
      <c r="H269" s="295"/>
      <c r="I269" s="295"/>
      <c r="J269" s="296"/>
      <c r="K269" s="297"/>
      <c r="L269" s="298">
        <f>AVERAGE(L270:L274)</f>
        <v>1</v>
      </c>
      <c r="M269" s="299"/>
      <c r="N269" s="275"/>
      <c r="O269" s="275"/>
      <c r="P269" s="275"/>
      <c r="Q269" s="275"/>
      <c r="R269" s="275"/>
      <c r="S269" s="275"/>
      <c r="T269" s="275"/>
      <c r="U269" s="275"/>
      <c r="V269" s="275"/>
      <c r="W269" s="275"/>
      <c r="X269" s="275"/>
      <c r="Y269" s="275"/>
      <c r="Z269" s="275"/>
      <c r="AA269" s="275"/>
      <c r="AB269" s="275"/>
      <c r="AC269" s="275"/>
      <c r="AD269" s="275"/>
      <c r="AE269" s="275"/>
      <c r="AF269" s="275"/>
    </row>
    <row r="270" spans="1:32" ht="24.75" customHeight="1">
      <c r="A270" s="349" t="s">
        <v>1285</v>
      </c>
      <c r="B270" s="310">
        <v>1</v>
      </c>
      <c r="C270" s="311" t="s">
        <v>1286</v>
      </c>
      <c r="D270" s="312" t="s">
        <v>1287</v>
      </c>
      <c r="E270" s="304">
        <v>10</v>
      </c>
      <c r="F270" s="301"/>
      <c r="G270" s="301"/>
      <c r="H270" s="301"/>
      <c r="I270" s="301">
        <v>64</v>
      </c>
      <c r="J270" s="326">
        <f t="shared" ref="J270:J272" si="96">SUM(F270:I270)</f>
        <v>64</v>
      </c>
      <c r="K270" s="306">
        <f t="shared" ref="K270:K272" si="97">J270/E270</f>
        <v>6.4</v>
      </c>
      <c r="L270" s="307">
        <f t="shared" ref="L270:L272" si="98">IF(((J270/E270)*100)&gt;=100,100%,(J270/E270))</f>
        <v>1</v>
      </c>
      <c r="M270" s="275"/>
      <c r="N270" s="275"/>
      <c r="O270" s="275"/>
      <c r="P270" s="275"/>
      <c r="Q270" s="275"/>
      <c r="R270" s="275"/>
      <c r="S270" s="275"/>
      <c r="T270" s="275"/>
      <c r="U270" s="275"/>
      <c r="V270" s="275"/>
      <c r="W270" s="275"/>
      <c r="X270" s="275"/>
      <c r="Y270" s="275"/>
      <c r="Z270" s="275"/>
      <c r="AA270" s="275"/>
      <c r="AB270" s="275"/>
      <c r="AC270" s="275"/>
      <c r="AD270" s="275"/>
      <c r="AE270" s="275"/>
      <c r="AF270" s="275"/>
    </row>
    <row r="271" spans="1:32" ht="24.75" customHeight="1">
      <c r="A271" s="349" t="s">
        <v>1288</v>
      </c>
      <c r="B271" s="310">
        <v>2</v>
      </c>
      <c r="C271" s="311" t="s">
        <v>1286</v>
      </c>
      <c r="D271" s="312" t="s">
        <v>1289</v>
      </c>
      <c r="E271" s="304">
        <v>2</v>
      </c>
      <c r="F271" s="301"/>
      <c r="G271" s="301"/>
      <c r="H271" s="301"/>
      <c r="I271" s="301">
        <v>2</v>
      </c>
      <c r="J271" s="326">
        <f t="shared" si="96"/>
        <v>2</v>
      </c>
      <c r="K271" s="306">
        <f t="shared" si="97"/>
        <v>1</v>
      </c>
      <c r="L271" s="307">
        <f t="shared" si="98"/>
        <v>1</v>
      </c>
      <c r="M271" s="275"/>
      <c r="N271" s="275"/>
      <c r="O271" s="275"/>
      <c r="P271" s="275"/>
      <c r="Q271" s="275"/>
      <c r="R271" s="275"/>
      <c r="S271" s="275"/>
      <c r="T271" s="275"/>
      <c r="U271" s="275"/>
      <c r="V271" s="275"/>
      <c r="W271" s="275"/>
      <c r="X271" s="275"/>
      <c r="Y271" s="275"/>
      <c r="Z271" s="275"/>
      <c r="AA271" s="275"/>
      <c r="AB271" s="275"/>
      <c r="AC271" s="275"/>
      <c r="AD271" s="275"/>
      <c r="AE271" s="275"/>
      <c r="AF271" s="275"/>
    </row>
    <row r="272" spans="1:32" ht="24.75" customHeight="1">
      <c r="A272" s="349" t="s">
        <v>1290</v>
      </c>
      <c r="B272" s="310">
        <v>3</v>
      </c>
      <c r="C272" s="311" t="s">
        <v>1286</v>
      </c>
      <c r="D272" s="312" t="s">
        <v>1291</v>
      </c>
      <c r="E272" s="304">
        <v>1</v>
      </c>
      <c r="F272" s="301"/>
      <c r="G272" s="301"/>
      <c r="H272" s="301"/>
      <c r="I272" s="301">
        <v>1</v>
      </c>
      <c r="J272" s="326">
        <f t="shared" si="96"/>
        <v>1</v>
      </c>
      <c r="K272" s="306">
        <f t="shared" si="97"/>
        <v>1</v>
      </c>
      <c r="L272" s="307">
        <f t="shared" si="98"/>
        <v>1</v>
      </c>
      <c r="M272" s="275"/>
      <c r="N272" s="275"/>
      <c r="O272" s="275"/>
      <c r="P272" s="275"/>
      <c r="Q272" s="275"/>
      <c r="R272" s="275"/>
      <c r="S272" s="275"/>
      <c r="T272" s="275"/>
      <c r="U272" s="275"/>
      <c r="V272" s="275"/>
      <c r="W272" s="275"/>
      <c r="X272" s="275"/>
      <c r="Y272" s="275"/>
      <c r="Z272" s="275"/>
      <c r="AA272" s="275"/>
      <c r="AB272" s="275"/>
      <c r="AC272" s="275"/>
      <c r="AD272" s="275"/>
      <c r="AE272" s="275"/>
      <c r="AF272" s="275"/>
    </row>
    <row r="273" spans="1:32" ht="24.75" customHeight="1">
      <c r="A273" s="349" t="s">
        <v>1292</v>
      </c>
      <c r="B273" s="310">
        <v>4</v>
      </c>
      <c r="C273" s="311" t="s">
        <v>1286</v>
      </c>
      <c r="D273" s="312" t="s">
        <v>1289</v>
      </c>
      <c r="E273" s="304"/>
      <c r="F273" s="301"/>
      <c r="G273" s="301"/>
      <c r="H273" s="301"/>
      <c r="I273" s="301"/>
      <c r="J273" s="326"/>
      <c r="K273" s="306"/>
      <c r="L273" s="307"/>
      <c r="M273" s="275"/>
      <c r="N273" s="275"/>
      <c r="O273" s="275"/>
      <c r="P273" s="275"/>
      <c r="Q273" s="275"/>
      <c r="R273" s="275"/>
      <c r="S273" s="275"/>
      <c r="T273" s="275"/>
      <c r="U273" s="275"/>
      <c r="V273" s="275"/>
      <c r="W273" s="275"/>
      <c r="X273" s="275"/>
      <c r="Y273" s="275"/>
      <c r="Z273" s="275"/>
      <c r="AA273" s="275"/>
      <c r="AB273" s="275"/>
      <c r="AC273" s="275"/>
      <c r="AD273" s="275"/>
      <c r="AE273" s="275"/>
      <c r="AF273" s="275"/>
    </row>
    <row r="274" spans="1:32" ht="24.75" customHeight="1">
      <c r="A274" s="349" t="s">
        <v>1293</v>
      </c>
      <c r="B274" s="310">
        <v>5</v>
      </c>
      <c r="C274" s="311" t="s">
        <v>1286</v>
      </c>
      <c r="D274" s="312" t="s">
        <v>1294</v>
      </c>
      <c r="E274" s="304"/>
      <c r="F274" s="301"/>
      <c r="G274" s="301"/>
      <c r="H274" s="301"/>
      <c r="I274" s="301"/>
      <c r="J274" s="326"/>
      <c r="K274" s="306"/>
      <c r="L274" s="307"/>
      <c r="M274" s="275"/>
      <c r="N274" s="275"/>
      <c r="O274" s="275"/>
      <c r="P274" s="275"/>
      <c r="Q274" s="275"/>
      <c r="R274" s="275"/>
      <c r="S274" s="275"/>
      <c r="T274" s="275"/>
      <c r="U274" s="275"/>
      <c r="V274" s="275"/>
      <c r="W274" s="275"/>
      <c r="X274" s="275"/>
      <c r="Y274" s="275"/>
      <c r="Z274" s="275"/>
      <c r="AA274" s="275"/>
      <c r="AB274" s="275"/>
      <c r="AC274" s="275"/>
      <c r="AD274" s="275"/>
      <c r="AE274" s="275"/>
      <c r="AF274" s="275"/>
    </row>
    <row r="275" spans="1:32" ht="24.75" customHeight="1">
      <c r="A275" s="356" t="s">
        <v>1295</v>
      </c>
      <c r="B275" s="292">
        <f>COUNT(B276:B287)</f>
        <v>12</v>
      </c>
      <c r="C275" s="293"/>
      <c r="D275" s="294"/>
      <c r="E275" s="292">
        <f>COUNT(E276:E287)</f>
        <v>11</v>
      </c>
      <c r="F275" s="295"/>
      <c r="G275" s="295"/>
      <c r="H275" s="295"/>
      <c r="I275" s="295"/>
      <c r="J275" s="296"/>
      <c r="K275" s="297"/>
      <c r="L275" s="298">
        <f>AVERAGE(L276:L287)</f>
        <v>0.95736445628779332</v>
      </c>
      <c r="M275" s="299"/>
      <c r="N275" s="275"/>
      <c r="O275" s="275"/>
      <c r="P275" s="275"/>
      <c r="Q275" s="275"/>
      <c r="R275" s="275"/>
      <c r="S275" s="275"/>
      <c r="T275" s="275"/>
      <c r="U275" s="275"/>
      <c r="V275" s="275"/>
      <c r="W275" s="275"/>
      <c r="X275" s="275"/>
      <c r="Y275" s="275"/>
      <c r="Z275" s="275"/>
      <c r="AA275" s="275"/>
      <c r="AB275" s="275"/>
      <c r="AC275" s="275"/>
      <c r="AD275" s="275"/>
      <c r="AE275" s="275"/>
      <c r="AF275" s="275"/>
    </row>
    <row r="276" spans="1:32" ht="24.75" customHeight="1">
      <c r="A276" s="349" t="s">
        <v>1296</v>
      </c>
      <c r="B276" s="310">
        <v>1</v>
      </c>
      <c r="C276" s="357" t="s">
        <v>1295</v>
      </c>
      <c r="D276" s="358" t="s">
        <v>1297</v>
      </c>
      <c r="E276" s="304">
        <v>10</v>
      </c>
      <c r="F276" s="301">
        <v>613</v>
      </c>
      <c r="G276" s="301">
        <v>336</v>
      </c>
      <c r="H276" s="301">
        <v>234</v>
      </c>
      <c r="I276" s="301">
        <v>361</v>
      </c>
      <c r="J276" s="326">
        <f>SUM(F276:I276)</f>
        <v>1544</v>
      </c>
      <c r="K276" s="306">
        <f>(J276/E276)</f>
        <v>154.4</v>
      </c>
      <c r="L276" s="307">
        <f>IF(((J276/E276)*100)&gt;=100,100%,(IF(J276=0,"",(J276/E276))))</f>
        <v>1</v>
      </c>
      <c r="M276" s="275"/>
      <c r="N276" s="359"/>
      <c r="O276" s="359"/>
      <c r="P276" s="359"/>
      <c r="Q276" s="359"/>
      <c r="R276" s="359"/>
      <c r="S276" s="359"/>
      <c r="T276" s="359"/>
      <c r="U276" s="359"/>
      <c r="V276" s="359"/>
      <c r="W276" s="359"/>
      <c r="X276" s="359"/>
      <c r="Y276" s="359"/>
      <c r="Z276" s="359"/>
      <c r="AA276" s="359"/>
      <c r="AB276" s="359"/>
      <c r="AC276" s="359"/>
      <c r="AD276" s="359"/>
      <c r="AE276" s="359"/>
      <c r="AF276" s="359"/>
    </row>
    <row r="277" spans="1:32" ht="24.75" customHeight="1">
      <c r="A277" s="349" t="s">
        <v>1298</v>
      </c>
      <c r="B277" s="310">
        <v>2</v>
      </c>
      <c r="C277" s="357" t="s">
        <v>1295</v>
      </c>
      <c r="D277" s="304" t="s">
        <v>500</v>
      </c>
      <c r="E277" s="304"/>
      <c r="F277" s="301"/>
      <c r="G277" s="301"/>
      <c r="H277" s="301"/>
      <c r="I277" s="301"/>
      <c r="J277" s="326"/>
      <c r="K277" s="306"/>
      <c r="L277" s="307"/>
      <c r="M277" s="275" t="s">
        <v>1299</v>
      </c>
      <c r="N277" s="359"/>
      <c r="O277" s="359"/>
      <c r="P277" s="359"/>
      <c r="Q277" s="359"/>
      <c r="R277" s="359"/>
      <c r="S277" s="359"/>
      <c r="T277" s="359"/>
      <c r="U277" s="359"/>
      <c r="V277" s="359"/>
      <c r="W277" s="359"/>
      <c r="X277" s="359"/>
      <c r="Y277" s="359"/>
      <c r="Z277" s="359"/>
      <c r="AA277" s="359"/>
      <c r="AB277" s="359"/>
      <c r="AC277" s="359"/>
      <c r="AD277" s="359"/>
      <c r="AE277" s="359"/>
      <c r="AF277" s="359"/>
    </row>
    <row r="278" spans="1:32" ht="24.75" customHeight="1">
      <c r="A278" s="349" t="s">
        <v>1300</v>
      </c>
      <c r="B278" s="310">
        <v>3</v>
      </c>
      <c r="C278" s="357" t="s">
        <v>1295</v>
      </c>
      <c r="D278" s="304" t="s">
        <v>500</v>
      </c>
      <c r="E278" s="304">
        <v>1</v>
      </c>
      <c r="F278" s="301"/>
      <c r="G278" s="301">
        <v>0.5</v>
      </c>
      <c r="H278" s="301">
        <v>0.75</v>
      </c>
      <c r="I278" s="301">
        <v>1</v>
      </c>
      <c r="J278" s="326">
        <f t="shared" ref="J278:J287" si="99">SUM(F278:I278)</f>
        <v>2.25</v>
      </c>
      <c r="K278" s="306">
        <f t="shared" ref="K278:K287" si="100">(J278/E278)</f>
        <v>2.25</v>
      </c>
      <c r="L278" s="307">
        <f t="shared" ref="L278:L282" si="101">IF(((J278/E278)*100)&gt;=100,100%,(IF(J278=0,"",(J278/E278))))</f>
        <v>1</v>
      </c>
      <c r="M278" s="275"/>
      <c r="N278" s="359"/>
      <c r="O278" s="359"/>
      <c r="P278" s="359"/>
      <c r="Q278" s="359"/>
      <c r="R278" s="359"/>
      <c r="S278" s="359"/>
      <c r="T278" s="359"/>
      <c r="U278" s="359"/>
      <c r="V278" s="359"/>
      <c r="W278" s="359"/>
      <c r="X278" s="359"/>
      <c r="Y278" s="359"/>
      <c r="Z278" s="359"/>
      <c r="AA278" s="359"/>
      <c r="AB278" s="359"/>
      <c r="AC278" s="359"/>
      <c r="AD278" s="359"/>
      <c r="AE278" s="359"/>
      <c r="AF278" s="359"/>
    </row>
    <row r="279" spans="1:32" ht="24.75" customHeight="1">
      <c r="A279" s="349" t="s">
        <v>1301</v>
      </c>
      <c r="B279" s="310">
        <v>4</v>
      </c>
      <c r="C279" s="357" t="s">
        <v>1295</v>
      </c>
      <c r="D279" s="304" t="s">
        <v>500</v>
      </c>
      <c r="E279" s="304">
        <v>45</v>
      </c>
      <c r="F279" s="301"/>
      <c r="G279" s="301">
        <v>45</v>
      </c>
      <c r="H279" s="301">
        <v>45</v>
      </c>
      <c r="I279" s="301">
        <v>45</v>
      </c>
      <c r="J279" s="326">
        <f t="shared" si="99"/>
        <v>135</v>
      </c>
      <c r="K279" s="306">
        <f t="shared" si="100"/>
        <v>3</v>
      </c>
      <c r="L279" s="307">
        <f t="shared" si="101"/>
        <v>1</v>
      </c>
      <c r="M279" s="275"/>
      <c r="N279" s="359"/>
      <c r="O279" s="359"/>
      <c r="P279" s="359"/>
      <c r="Q279" s="359"/>
      <c r="R279" s="359"/>
      <c r="S279" s="359"/>
      <c r="T279" s="359"/>
      <c r="U279" s="359"/>
      <c r="V279" s="359"/>
      <c r="W279" s="359"/>
      <c r="X279" s="359"/>
      <c r="Y279" s="359"/>
      <c r="Z279" s="359"/>
      <c r="AA279" s="359"/>
      <c r="AB279" s="359"/>
      <c r="AC279" s="359"/>
      <c r="AD279" s="359"/>
      <c r="AE279" s="359"/>
      <c r="AF279" s="359"/>
    </row>
    <row r="280" spans="1:32" ht="24.75" customHeight="1">
      <c r="A280" s="349" t="s">
        <v>1302</v>
      </c>
      <c r="B280" s="310">
        <v>5</v>
      </c>
      <c r="C280" s="357" t="s">
        <v>1295</v>
      </c>
      <c r="D280" s="304" t="s">
        <v>1303</v>
      </c>
      <c r="E280" s="304">
        <v>186</v>
      </c>
      <c r="F280" s="301">
        <v>0</v>
      </c>
      <c r="G280" s="301">
        <v>23</v>
      </c>
      <c r="H280" s="301">
        <v>95</v>
      </c>
      <c r="I280" s="301">
        <v>72</v>
      </c>
      <c r="J280" s="326">
        <f t="shared" si="99"/>
        <v>190</v>
      </c>
      <c r="K280" s="306">
        <f t="shared" si="100"/>
        <v>1.021505376344086</v>
      </c>
      <c r="L280" s="307">
        <f t="shared" si="101"/>
        <v>1</v>
      </c>
      <c r="M280" s="275"/>
      <c r="N280" s="359"/>
      <c r="O280" s="359"/>
      <c r="P280" s="359"/>
      <c r="Q280" s="359"/>
      <c r="R280" s="359"/>
      <c r="S280" s="359"/>
      <c r="T280" s="359"/>
      <c r="U280" s="359"/>
      <c r="V280" s="359"/>
      <c r="W280" s="359"/>
      <c r="X280" s="359"/>
      <c r="Y280" s="359"/>
      <c r="Z280" s="359"/>
      <c r="AA280" s="359"/>
      <c r="AB280" s="359"/>
      <c r="AC280" s="359"/>
      <c r="AD280" s="359"/>
      <c r="AE280" s="359"/>
      <c r="AF280" s="359"/>
    </row>
    <row r="281" spans="1:32" ht="24.75" customHeight="1">
      <c r="A281" s="349" t="s">
        <v>1304</v>
      </c>
      <c r="B281" s="310">
        <v>6</v>
      </c>
      <c r="C281" s="357" t="s">
        <v>1295</v>
      </c>
      <c r="D281" s="358" t="s">
        <v>1305</v>
      </c>
      <c r="E281" s="304">
        <v>150</v>
      </c>
      <c r="F281" s="301">
        <v>98</v>
      </c>
      <c r="G281" s="301">
        <v>24</v>
      </c>
      <c r="H281" s="301">
        <v>111</v>
      </c>
      <c r="I281" s="301">
        <v>10</v>
      </c>
      <c r="J281" s="326">
        <f t="shared" si="99"/>
        <v>243</v>
      </c>
      <c r="K281" s="306">
        <f t="shared" si="100"/>
        <v>1.62</v>
      </c>
      <c r="L281" s="307">
        <f t="shared" si="101"/>
        <v>1</v>
      </c>
      <c r="M281" s="275"/>
      <c r="N281" s="359"/>
      <c r="O281" s="359"/>
      <c r="P281" s="359"/>
      <c r="Q281" s="359"/>
      <c r="R281" s="359"/>
      <c r="S281" s="359"/>
      <c r="T281" s="359"/>
      <c r="U281" s="359"/>
      <c r="V281" s="359"/>
      <c r="W281" s="359"/>
      <c r="X281" s="359"/>
      <c r="Y281" s="359"/>
      <c r="Z281" s="359"/>
      <c r="AA281" s="359"/>
      <c r="AB281" s="359"/>
      <c r="AC281" s="359"/>
      <c r="AD281" s="359"/>
      <c r="AE281" s="359"/>
      <c r="AF281" s="359"/>
    </row>
    <row r="282" spans="1:32" ht="24.75" customHeight="1">
      <c r="A282" s="349" t="s">
        <v>1306</v>
      </c>
      <c r="B282" s="310">
        <v>7</v>
      </c>
      <c r="C282" s="357" t="s">
        <v>1295</v>
      </c>
      <c r="D282" s="358" t="s">
        <v>1307</v>
      </c>
      <c r="E282" s="304">
        <v>44350</v>
      </c>
      <c r="F282" s="301">
        <v>15617</v>
      </c>
      <c r="G282" s="301">
        <v>7285</v>
      </c>
      <c r="H282" s="301">
        <v>6504</v>
      </c>
      <c r="I282" s="301">
        <v>12106</v>
      </c>
      <c r="J282" s="326">
        <f t="shared" si="99"/>
        <v>41512</v>
      </c>
      <c r="K282" s="306">
        <f t="shared" si="100"/>
        <v>0.93600901916572721</v>
      </c>
      <c r="L282" s="307">
        <f t="shared" si="101"/>
        <v>0.93600901916572721</v>
      </c>
      <c r="M282" s="275"/>
      <c r="N282" s="359"/>
      <c r="O282" s="359"/>
      <c r="P282" s="359"/>
      <c r="Q282" s="359"/>
      <c r="R282" s="359"/>
      <c r="S282" s="359"/>
      <c r="T282" s="359"/>
      <c r="U282" s="359"/>
      <c r="V282" s="359"/>
      <c r="W282" s="359"/>
      <c r="X282" s="359"/>
      <c r="Y282" s="359"/>
      <c r="Z282" s="359"/>
      <c r="AA282" s="359"/>
      <c r="AB282" s="359"/>
      <c r="AC282" s="359"/>
      <c r="AD282" s="359"/>
      <c r="AE282" s="359"/>
      <c r="AF282" s="359"/>
    </row>
    <row r="283" spans="1:32" ht="24.75" customHeight="1">
      <c r="A283" s="349" t="s">
        <v>1308</v>
      </c>
      <c r="B283" s="310">
        <v>8</v>
      </c>
      <c r="C283" s="357" t="s">
        <v>1295</v>
      </c>
      <c r="D283" s="358" t="s">
        <v>503</v>
      </c>
      <c r="E283" s="304">
        <v>147</v>
      </c>
      <c r="F283" s="301">
        <v>56</v>
      </c>
      <c r="G283" s="301">
        <v>132</v>
      </c>
      <c r="H283" s="301">
        <v>156</v>
      </c>
      <c r="I283" s="301">
        <v>156</v>
      </c>
      <c r="J283" s="326">
        <f t="shared" si="99"/>
        <v>500</v>
      </c>
      <c r="K283" s="306">
        <f t="shared" si="100"/>
        <v>3.4013605442176869</v>
      </c>
      <c r="L283" s="307">
        <f>IF(((J283/E283)*100)&gt;=100,100%,(IF(E283=0,"",(J283/E283))))</f>
        <v>1</v>
      </c>
      <c r="M283" s="275"/>
      <c r="N283" s="359"/>
      <c r="O283" s="359"/>
      <c r="P283" s="359"/>
      <c r="Q283" s="359"/>
      <c r="R283" s="359"/>
      <c r="S283" s="359"/>
      <c r="T283" s="359"/>
      <c r="U283" s="359"/>
      <c r="V283" s="359"/>
      <c r="W283" s="359"/>
      <c r="X283" s="359"/>
      <c r="Y283" s="359"/>
      <c r="Z283" s="359"/>
      <c r="AA283" s="359"/>
      <c r="AB283" s="359"/>
      <c r="AC283" s="359"/>
      <c r="AD283" s="359"/>
      <c r="AE283" s="359"/>
      <c r="AF283" s="359"/>
    </row>
    <row r="284" spans="1:32" ht="24.75" customHeight="1">
      <c r="A284" s="349" t="s">
        <v>1309</v>
      </c>
      <c r="B284" s="310">
        <v>9</v>
      </c>
      <c r="C284" s="357" t="s">
        <v>1295</v>
      </c>
      <c r="D284" s="358" t="s">
        <v>1310</v>
      </c>
      <c r="E284" s="304">
        <v>400</v>
      </c>
      <c r="F284" s="301">
        <v>5</v>
      </c>
      <c r="G284" s="301">
        <v>89</v>
      </c>
      <c r="H284" s="301">
        <v>71</v>
      </c>
      <c r="I284" s="301">
        <v>73</v>
      </c>
      <c r="J284" s="326">
        <f t="shared" si="99"/>
        <v>238</v>
      </c>
      <c r="K284" s="306">
        <f t="shared" si="100"/>
        <v>0.59499999999999997</v>
      </c>
      <c r="L284" s="307">
        <f t="shared" ref="L284:L287" si="102">IF(((J284/E284)*100)&gt;=100,100%,(IF(J284=0,"",(J284/E284))))</f>
        <v>0.59499999999999997</v>
      </c>
      <c r="M284" s="275"/>
      <c r="N284" s="359"/>
      <c r="O284" s="359"/>
      <c r="P284" s="359"/>
      <c r="Q284" s="359"/>
      <c r="R284" s="359"/>
      <c r="S284" s="359"/>
      <c r="T284" s="359"/>
      <c r="U284" s="359"/>
      <c r="V284" s="359"/>
      <c r="W284" s="359"/>
      <c r="X284" s="359"/>
      <c r="Y284" s="359"/>
      <c r="Z284" s="359"/>
      <c r="AA284" s="359"/>
      <c r="AB284" s="359"/>
      <c r="AC284" s="359"/>
      <c r="AD284" s="359"/>
      <c r="AE284" s="359"/>
      <c r="AF284" s="359"/>
    </row>
    <row r="285" spans="1:32" ht="24.75" customHeight="1">
      <c r="A285" s="349" t="s">
        <v>1311</v>
      </c>
      <c r="B285" s="310">
        <v>10</v>
      </c>
      <c r="C285" s="357" t="s">
        <v>1295</v>
      </c>
      <c r="D285" s="304" t="s">
        <v>1312</v>
      </c>
      <c r="E285" s="304">
        <v>24</v>
      </c>
      <c r="F285" s="301">
        <v>6</v>
      </c>
      <c r="G285" s="301">
        <v>7</v>
      </c>
      <c r="H285" s="301">
        <v>15</v>
      </c>
      <c r="I285" s="301">
        <v>9</v>
      </c>
      <c r="J285" s="326">
        <f t="shared" si="99"/>
        <v>37</v>
      </c>
      <c r="K285" s="306">
        <f t="shared" si="100"/>
        <v>1.5416666666666667</v>
      </c>
      <c r="L285" s="307">
        <f t="shared" si="102"/>
        <v>1</v>
      </c>
      <c r="M285" s="275"/>
      <c r="N285" s="359"/>
      <c r="O285" s="359"/>
      <c r="P285" s="359"/>
      <c r="Q285" s="359"/>
      <c r="R285" s="359"/>
      <c r="S285" s="359"/>
      <c r="T285" s="359"/>
      <c r="U285" s="359"/>
      <c r="V285" s="359"/>
      <c r="W285" s="359"/>
      <c r="X285" s="359"/>
      <c r="Y285" s="359"/>
      <c r="Z285" s="359"/>
      <c r="AA285" s="359"/>
      <c r="AB285" s="359"/>
      <c r="AC285" s="359"/>
      <c r="AD285" s="359"/>
      <c r="AE285" s="359"/>
      <c r="AF285" s="359"/>
    </row>
    <row r="286" spans="1:32" ht="24.75" customHeight="1">
      <c r="A286" s="349" t="s">
        <v>1313</v>
      </c>
      <c r="B286" s="310">
        <v>11</v>
      </c>
      <c r="C286" s="357" t="s">
        <v>1295</v>
      </c>
      <c r="D286" s="304" t="s">
        <v>501</v>
      </c>
      <c r="E286" s="304">
        <v>5280</v>
      </c>
      <c r="F286" s="301"/>
      <c r="G286" s="301">
        <v>1451</v>
      </c>
      <c r="H286" s="301">
        <v>25115</v>
      </c>
      <c r="I286" s="301">
        <v>11151</v>
      </c>
      <c r="J286" s="326">
        <f t="shared" si="99"/>
        <v>37717</v>
      </c>
      <c r="K286" s="306">
        <f t="shared" si="100"/>
        <v>7.1433712121212123</v>
      </c>
      <c r="L286" s="307">
        <f t="shared" si="102"/>
        <v>1</v>
      </c>
      <c r="M286" s="275"/>
      <c r="N286" s="359"/>
      <c r="O286" s="359"/>
      <c r="P286" s="359"/>
      <c r="Q286" s="359"/>
      <c r="R286" s="359"/>
      <c r="S286" s="359"/>
      <c r="T286" s="359"/>
      <c r="U286" s="359"/>
      <c r="V286" s="359"/>
      <c r="W286" s="359"/>
      <c r="X286" s="359"/>
      <c r="Y286" s="359"/>
      <c r="Z286" s="359"/>
      <c r="AA286" s="359"/>
      <c r="AB286" s="359"/>
      <c r="AC286" s="359"/>
      <c r="AD286" s="359"/>
      <c r="AE286" s="359"/>
      <c r="AF286" s="359"/>
    </row>
    <row r="287" spans="1:32" ht="24.75" customHeight="1">
      <c r="A287" s="349" t="s">
        <v>1314</v>
      </c>
      <c r="B287" s="310">
        <v>12</v>
      </c>
      <c r="C287" s="357" t="s">
        <v>1295</v>
      </c>
      <c r="D287" s="304" t="s">
        <v>501</v>
      </c>
      <c r="E287" s="304">
        <v>4280</v>
      </c>
      <c r="F287" s="301">
        <v>445</v>
      </c>
      <c r="G287" s="301">
        <v>1154</v>
      </c>
      <c r="H287" s="301">
        <v>2543</v>
      </c>
      <c r="I287" s="301">
        <v>975</v>
      </c>
      <c r="J287" s="326">
        <f t="shared" si="99"/>
        <v>5117</v>
      </c>
      <c r="K287" s="306">
        <f t="shared" si="100"/>
        <v>1.1955607476635515</v>
      </c>
      <c r="L287" s="307">
        <f t="shared" si="102"/>
        <v>1</v>
      </c>
      <c r="M287" s="275"/>
      <c r="N287" s="359"/>
      <c r="O287" s="359"/>
      <c r="P287" s="359"/>
      <c r="Q287" s="359"/>
      <c r="R287" s="359"/>
      <c r="S287" s="359"/>
      <c r="T287" s="359"/>
      <c r="U287" s="359"/>
      <c r="V287" s="359"/>
      <c r="W287" s="359"/>
      <c r="X287" s="359"/>
      <c r="Y287" s="359"/>
      <c r="Z287" s="359"/>
      <c r="AA287" s="359"/>
      <c r="AB287" s="359"/>
      <c r="AC287" s="359"/>
      <c r="AD287" s="359"/>
      <c r="AE287" s="359"/>
      <c r="AF287" s="359"/>
    </row>
    <row r="288" spans="1:32" ht="24.75" customHeight="1">
      <c r="A288" s="356" t="s">
        <v>1315</v>
      </c>
      <c r="B288" s="292">
        <f>COUNT(B289:B291)</f>
        <v>3</v>
      </c>
      <c r="C288" s="293"/>
      <c r="D288" s="294"/>
      <c r="E288" s="292">
        <f>COUNT(E289:E291)</f>
        <v>3</v>
      </c>
      <c r="F288" s="295"/>
      <c r="G288" s="295"/>
      <c r="H288" s="295"/>
      <c r="I288" s="295"/>
      <c r="J288" s="296"/>
      <c r="K288" s="297"/>
      <c r="L288" s="298">
        <f>AVERAGE(L289:L291)</f>
        <v>1</v>
      </c>
      <c r="M288" s="299"/>
      <c r="N288" s="275"/>
      <c r="O288" s="275"/>
      <c r="P288" s="275"/>
      <c r="Q288" s="275"/>
      <c r="R288" s="275"/>
      <c r="S288" s="275"/>
      <c r="T288" s="275"/>
      <c r="U288" s="275"/>
      <c r="V288" s="275"/>
      <c r="W288" s="275"/>
      <c r="X288" s="275"/>
      <c r="Y288" s="275"/>
      <c r="Z288" s="275"/>
      <c r="AA288" s="275"/>
      <c r="AB288" s="275"/>
      <c r="AC288" s="275"/>
      <c r="AD288" s="275"/>
      <c r="AE288" s="275"/>
      <c r="AF288" s="275"/>
    </row>
    <row r="289" spans="1:32" ht="24.75" customHeight="1">
      <c r="A289" s="349" t="s">
        <v>1316</v>
      </c>
      <c r="B289" s="310">
        <v>1</v>
      </c>
      <c r="C289" s="357" t="s">
        <v>1317</v>
      </c>
      <c r="D289" s="304" t="s">
        <v>500</v>
      </c>
      <c r="E289" s="304">
        <v>0</v>
      </c>
      <c r="F289" s="301"/>
      <c r="G289" s="301"/>
      <c r="H289" s="301"/>
      <c r="I289" s="301"/>
      <c r="J289" s="326"/>
      <c r="K289" s="306"/>
      <c r="L289" s="307"/>
      <c r="M289" s="275" t="s">
        <v>1318</v>
      </c>
      <c r="N289" s="359"/>
      <c r="O289" s="359"/>
      <c r="P289" s="359"/>
      <c r="Q289" s="359"/>
      <c r="R289" s="359"/>
      <c r="S289" s="359"/>
      <c r="T289" s="359"/>
      <c r="U289" s="359"/>
      <c r="V289" s="359"/>
      <c r="W289" s="359"/>
      <c r="X289" s="359"/>
      <c r="Y289" s="359"/>
      <c r="Z289" s="359"/>
      <c r="AA289" s="359"/>
      <c r="AB289" s="359"/>
      <c r="AC289" s="359"/>
      <c r="AD289" s="359"/>
      <c r="AE289" s="359"/>
      <c r="AF289" s="359"/>
    </row>
    <row r="290" spans="1:32" ht="24.75" customHeight="1">
      <c r="A290" s="349" t="s">
        <v>1319</v>
      </c>
      <c r="B290" s="310">
        <v>2</v>
      </c>
      <c r="C290" s="357" t="s">
        <v>1317</v>
      </c>
      <c r="D290" s="304" t="s">
        <v>501</v>
      </c>
      <c r="E290" s="304">
        <v>2500</v>
      </c>
      <c r="F290" s="301"/>
      <c r="G290" s="301">
        <v>1293</v>
      </c>
      <c r="H290" s="301"/>
      <c r="I290" s="301">
        <v>1575</v>
      </c>
      <c r="J290" s="326">
        <f t="shared" ref="J290:J291" si="103">SUM(F290:I290)</f>
        <v>2868</v>
      </c>
      <c r="K290" s="306">
        <f t="shared" ref="K290:K291" si="104">(J290/E290)</f>
        <v>1.1472</v>
      </c>
      <c r="L290" s="307">
        <f t="shared" ref="L290:L291" si="105">IF(((J290/E290)*100)&gt;=100,100%,(IF(E290=0,"",(J290/E290))))</f>
        <v>1</v>
      </c>
      <c r="M290" s="275"/>
      <c r="N290" s="359"/>
      <c r="O290" s="359"/>
      <c r="P290" s="359"/>
      <c r="Q290" s="359"/>
      <c r="R290" s="359"/>
      <c r="S290" s="359"/>
      <c r="T290" s="359"/>
      <c r="U290" s="359"/>
      <c r="V290" s="359"/>
      <c r="W290" s="359"/>
      <c r="X290" s="359"/>
      <c r="Y290" s="359"/>
      <c r="Z290" s="359"/>
      <c r="AA290" s="359"/>
      <c r="AB290" s="359"/>
      <c r="AC290" s="359"/>
      <c r="AD290" s="359"/>
      <c r="AE290" s="359"/>
      <c r="AF290" s="359"/>
    </row>
    <row r="291" spans="1:32" ht="24.75" customHeight="1">
      <c r="A291" s="349" t="s">
        <v>1320</v>
      </c>
      <c r="B291" s="360">
        <v>3</v>
      </c>
      <c r="C291" s="357" t="s">
        <v>1317</v>
      </c>
      <c r="D291" s="304" t="s">
        <v>502</v>
      </c>
      <c r="E291" s="304">
        <v>1</v>
      </c>
      <c r="F291" s="301"/>
      <c r="G291" s="301"/>
      <c r="H291" s="301"/>
      <c r="I291" s="301">
        <v>1</v>
      </c>
      <c r="J291" s="326">
        <f t="shared" si="103"/>
        <v>1</v>
      </c>
      <c r="K291" s="306">
        <f t="shared" si="104"/>
        <v>1</v>
      </c>
      <c r="L291" s="307">
        <f t="shared" si="105"/>
        <v>1</v>
      </c>
      <c r="M291" s="275"/>
      <c r="N291" s="359"/>
      <c r="O291" s="359"/>
      <c r="P291" s="359"/>
      <c r="Q291" s="359"/>
      <c r="R291" s="359"/>
      <c r="S291" s="359"/>
      <c r="T291" s="359"/>
      <c r="U291" s="359"/>
      <c r="V291" s="359"/>
      <c r="W291" s="359"/>
      <c r="X291" s="359"/>
      <c r="Y291" s="359"/>
      <c r="Z291" s="359"/>
      <c r="AA291" s="359"/>
      <c r="AB291" s="359"/>
      <c r="AC291" s="359"/>
      <c r="AD291" s="359"/>
      <c r="AE291" s="359"/>
      <c r="AF291" s="359"/>
    </row>
    <row r="292" spans="1:32" ht="24.75" customHeight="1">
      <c r="A292" s="356" t="s">
        <v>1321</v>
      </c>
      <c r="B292" s="292">
        <f>COUNT(B293:B303)</f>
        <v>11</v>
      </c>
      <c r="C292" s="293"/>
      <c r="D292" s="294"/>
      <c r="E292" s="292">
        <f>COUNT(E293:E303)</f>
        <v>10</v>
      </c>
      <c r="F292" s="295"/>
      <c r="G292" s="295"/>
      <c r="H292" s="295"/>
      <c r="I292" s="295"/>
      <c r="J292" s="296"/>
      <c r="K292" s="297"/>
      <c r="L292" s="298">
        <f>AVERAGE(L293:L303)</f>
        <v>0.89499999999999991</v>
      </c>
      <c r="M292" s="299"/>
      <c r="N292" s="275"/>
      <c r="O292" s="275"/>
      <c r="P292" s="275"/>
      <c r="Q292" s="275"/>
      <c r="R292" s="275"/>
      <c r="S292" s="275"/>
      <c r="T292" s="275"/>
      <c r="U292" s="275"/>
      <c r="V292" s="275"/>
      <c r="W292" s="275"/>
      <c r="X292" s="275"/>
      <c r="Y292" s="275"/>
      <c r="Z292" s="275"/>
      <c r="AA292" s="275"/>
      <c r="AB292" s="275"/>
      <c r="AC292" s="275"/>
      <c r="AD292" s="275"/>
      <c r="AE292" s="275"/>
      <c r="AF292" s="275"/>
    </row>
    <row r="293" spans="1:32" ht="24.75" customHeight="1">
      <c r="A293" s="349" t="s">
        <v>1322</v>
      </c>
      <c r="B293" s="360">
        <v>1</v>
      </c>
      <c r="C293" s="357" t="s">
        <v>1323</v>
      </c>
      <c r="D293" s="304" t="s">
        <v>500</v>
      </c>
      <c r="E293" s="304">
        <v>2</v>
      </c>
      <c r="F293" s="301">
        <v>0.5</v>
      </c>
      <c r="G293" s="301">
        <v>0</v>
      </c>
      <c r="H293" s="301">
        <v>1</v>
      </c>
      <c r="I293" s="301">
        <v>0</v>
      </c>
      <c r="J293" s="326">
        <f t="shared" ref="J293:J302" si="106">SUM(F293:I293)</f>
        <v>1.5</v>
      </c>
      <c r="K293" s="306">
        <f t="shared" ref="K293:K302" si="107">(J293/E293)</f>
        <v>0.75</v>
      </c>
      <c r="L293" s="307">
        <f t="shared" ref="L293:L302" si="108">IF(((J293/E293)*100)&gt;=100,100%,(IF(E293=0,"",(J293/E293))))</f>
        <v>0.75</v>
      </c>
      <c r="M293" s="275"/>
      <c r="N293" s="359"/>
      <c r="O293" s="359"/>
      <c r="P293" s="359"/>
      <c r="Q293" s="359"/>
      <c r="R293" s="359"/>
      <c r="S293" s="359"/>
      <c r="T293" s="359"/>
      <c r="U293" s="359"/>
      <c r="V293" s="359"/>
      <c r="W293" s="359"/>
      <c r="X293" s="359"/>
      <c r="Y293" s="359"/>
      <c r="Z293" s="359"/>
      <c r="AA293" s="359"/>
      <c r="AB293" s="359"/>
      <c r="AC293" s="359"/>
      <c r="AD293" s="359"/>
      <c r="AE293" s="359"/>
      <c r="AF293" s="359"/>
    </row>
    <row r="294" spans="1:32" ht="24.75" customHeight="1">
      <c r="A294" s="349" t="s">
        <v>1324</v>
      </c>
      <c r="B294" s="360">
        <v>2</v>
      </c>
      <c r="C294" s="357" t="s">
        <v>1323</v>
      </c>
      <c r="D294" s="304" t="s">
        <v>500</v>
      </c>
      <c r="E294" s="304">
        <v>1</v>
      </c>
      <c r="F294" s="301"/>
      <c r="G294" s="301"/>
      <c r="H294" s="301"/>
      <c r="I294" s="301">
        <v>1</v>
      </c>
      <c r="J294" s="326">
        <f t="shared" si="106"/>
        <v>1</v>
      </c>
      <c r="K294" s="306">
        <f t="shared" si="107"/>
        <v>1</v>
      </c>
      <c r="L294" s="307">
        <f t="shared" si="108"/>
        <v>1</v>
      </c>
      <c r="M294" s="275"/>
      <c r="N294" s="359"/>
      <c r="O294" s="359"/>
      <c r="P294" s="359"/>
      <c r="Q294" s="359"/>
      <c r="R294" s="359"/>
      <c r="S294" s="359"/>
      <c r="T294" s="359"/>
      <c r="U294" s="359"/>
      <c r="V294" s="359"/>
      <c r="W294" s="359"/>
      <c r="X294" s="359"/>
      <c r="Y294" s="359"/>
      <c r="Z294" s="359"/>
      <c r="AA294" s="359"/>
      <c r="AB294" s="359"/>
      <c r="AC294" s="359"/>
      <c r="AD294" s="359"/>
      <c r="AE294" s="359"/>
      <c r="AF294" s="359"/>
    </row>
    <row r="295" spans="1:32" ht="24.75" customHeight="1">
      <c r="A295" s="349" t="s">
        <v>1325</v>
      </c>
      <c r="B295" s="360">
        <v>3</v>
      </c>
      <c r="C295" s="357" t="s">
        <v>1323</v>
      </c>
      <c r="D295" s="304" t="s">
        <v>500</v>
      </c>
      <c r="E295" s="304">
        <v>1</v>
      </c>
      <c r="F295" s="301"/>
      <c r="G295" s="301">
        <v>1</v>
      </c>
      <c r="H295" s="301"/>
      <c r="I295" s="301">
        <v>0</v>
      </c>
      <c r="J295" s="326">
        <f t="shared" si="106"/>
        <v>1</v>
      </c>
      <c r="K295" s="306">
        <f t="shared" si="107"/>
        <v>1</v>
      </c>
      <c r="L295" s="307">
        <f t="shared" si="108"/>
        <v>1</v>
      </c>
      <c r="M295" s="275"/>
      <c r="N295" s="359"/>
      <c r="O295" s="359"/>
      <c r="P295" s="359"/>
      <c r="Q295" s="359"/>
      <c r="R295" s="359"/>
      <c r="S295" s="359"/>
      <c r="T295" s="359"/>
      <c r="U295" s="359"/>
      <c r="V295" s="359"/>
      <c r="W295" s="359"/>
      <c r="X295" s="359"/>
      <c r="Y295" s="359"/>
      <c r="Z295" s="359"/>
      <c r="AA295" s="359"/>
      <c r="AB295" s="359"/>
      <c r="AC295" s="359"/>
      <c r="AD295" s="359"/>
      <c r="AE295" s="359"/>
      <c r="AF295" s="359"/>
    </row>
    <row r="296" spans="1:32" ht="24.75" customHeight="1">
      <c r="A296" s="349" t="s">
        <v>1326</v>
      </c>
      <c r="B296" s="360">
        <v>4</v>
      </c>
      <c r="C296" s="357" t="s">
        <v>1323</v>
      </c>
      <c r="D296" s="304" t="s">
        <v>1327</v>
      </c>
      <c r="E296" s="304">
        <v>5</v>
      </c>
      <c r="F296" s="301"/>
      <c r="G296" s="301"/>
      <c r="H296" s="301"/>
      <c r="I296" s="301">
        <v>1</v>
      </c>
      <c r="J296" s="326">
        <f t="shared" si="106"/>
        <v>1</v>
      </c>
      <c r="K296" s="306">
        <f t="shared" si="107"/>
        <v>0.2</v>
      </c>
      <c r="L296" s="307">
        <f t="shared" si="108"/>
        <v>0.2</v>
      </c>
      <c r="M296" s="275"/>
      <c r="N296" s="359"/>
      <c r="O296" s="359"/>
      <c r="P296" s="359"/>
      <c r="Q296" s="359"/>
      <c r="R296" s="359"/>
      <c r="S296" s="359"/>
      <c r="T296" s="359"/>
      <c r="U296" s="359"/>
      <c r="V296" s="359"/>
      <c r="W296" s="359"/>
      <c r="X296" s="359"/>
      <c r="Y296" s="359"/>
      <c r="Z296" s="359"/>
      <c r="AA296" s="359"/>
      <c r="AB296" s="359"/>
      <c r="AC296" s="359"/>
      <c r="AD296" s="359"/>
      <c r="AE296" s="359"/>
      <c r="AF296" s="359"/>
    </row>
    <row r="297" spans="1:32" ht="24.75" customHeight="1">
      <c r="A297" s="349" t="s">
        <v>1328</v>
      </c>
      <c r="B297" s="360">
        <v>5</v>
      </c>
      <c r="C297" s="357" t="s">
        <v>1323</v>
      </c>
      <c r="D297" s="304" t="s">
        <v>1329</v>
      </c>
      <c r="E297" s="304">
        <v>2</v>
      </c>
      <c r="F297" s="301"/>
      <c r="G297" s="301"/>
      <c r="H297" s="301"/>
      <c r="I297" s="301">
        <v>2</v>
      </c>
      <c r="J297" s="326">
        <f t="shared" si="106"/>
        <v>2</v>
      </c>
      <c r="K297" s="306">
        <f t="shared" si="107"/>
        <v>1</v>
      </c>
      <c r="L297" s="307">
        <f t="shared" si="108"/>
        <v>1</v>
      </c>
      <c r="M297" s="275"/>
      <c r="N297" s="359"/>
      <c r="O297" s="359"/>
      <c r="P297" s="359"/>
      <c r="Q297" s="359"/>
      <c r="R297" s="359"/>
      <c r="S297" s="359"/>
      <c r="T297" s="359"/>
      <c r="U297" s="359"/>
      <c r="V297" s="359"/>
      <c r="W297" s="359"/>
      <c r="X297" s="359"/>
      <c r="Y297" s="359"/>
      <c r="Z297" s="359"/>
      <c r="AA297" s="359"/>
      <c r="AB297" s="359"/>
      <c r="AC297" s="359"/>
      <c r="AD297" s="359"/>
      <c r="AE297" s="359"/>
      <c r="AF297" s="359"/>
    </row>
    <row r="298" spans="1:32" ht="24.75" customHeight="1">
      <c r="A298" s="349" t="s">
        <v>1330</v>
      </c>
      <c r="B298" s="360">
        <v>6</v>
      </c>
      <c r="C298" s="357" t="s">
        <v>1323</v>
      </c>
      <c r="D298" s="304" t="s">
        <v>501</v>
      </c>
      <c r="E298" s="304">
        <v>50000</v>
      </c>
      <c r="F298" s="301">
        <v>161315</v>
      </c>
      <c r="G298" s="301">
        <v>97070</v>
      </c>
      <c r="H298" s="301">
        <v>218087</v>
      </c>
      <c r="I298" s="301">
        <v>221702</v>
      </c>
      <c r="J298" s="326">
        <f t="shared" si="106"/>
        <v>698174</v>
      </c>
      <c r="K298" s="306">
        <f t="shared" si="107"/>
        <v>13.963480000000001</v>
      </c>
      <c r="L298" s="307">
        <f t="shared" si="108"/>
        <v>1</v>
      </c>
      <c r="M298" s="275"/>
      <c r="N298" s="359"/>
      <c r="O298" s="359"/>
      <c r="P298" s="359"/>
      <c r="Q298" s="359"/>
      <c r="R298" s="359"/>
      <c r="S298" s="359"/>
      <c r="T298" s="359"/>
      <c r="U298" s="359"/>
      <c r="V298" s="359"/>
      <c r="W298" s="359"/>
      <c r="X298" s="359"/>
      <c r="Y298" s="359"/>
      <c r="Z298" s="359"/>
      <c r="AA298" s="359"/>
      <c r="AB298" s="359"/>
      <c r="AC298" s="359"/>
      <c r="AD298" s="359"/>
      <c r="AE298" s="359"/>
      <c r="AF298" s="359"/>
    </row>
    <row r="299" spans="1:32" ht="24.75" customHeight="1">
      <c r="A299" s="349" t="s">
        <v>1331</v>
      </c>
      <c r="B299" s="360">
        <v>7</v>
      </c>
      <c r="C299" s="357" t="s">
        <v>1323</v>
      </c>
      <c r="D299" s="358" t="s">
        <v>502</v>
      </c>
      <c r="E299" s="304">
        <v>1</v>
      </c>
      <c r="F299" s="301"/>
      <c r="G299" s="301">
        <v>0</v>
      </c>
      <c r="H299" s="301"/>
      <c r="I299" s="301">
        <v>1</v>
      </c>
      <c r="J299" s="326">
        <f t="shared" si="106"/>
        <v>1</v>
      </c>
      <c r="K299" s="306">
        <f t="shared" si="107"/>
        <v>1</v>
      </c>
      <c r="L299" s="307">
        <f t="shared" si="108"/>
        <v>1</v>
      </c>
      <c r="M299" s="275"/>
      <c r="N299" s="359"/>
      <c r="O299" s="359"/>
      <c r="P299" s="359"/>
      <c r="Q299" s="359"/>
      <c r="R299" s="359"/>
      <c r="S299" s="359"/>
      <c r="T299" s="359"/>
      <c r="U299" s="359"/>
      <c r="V299" s="359"/>
      <c r="W299" s="359"/>
      <c r="X299" s="359"/>
      <c r="Y299" s="359"/>
      <c r="Z299" s="359"/>
      <c r="AA299" s="359"/>
      <c r="AB299" s="359"/>
      <c r="AC299" s="359"/>
      <c r="AD299" s="359"/>
      <c r="AE299" s="359"/>
      <c r="AF299" s="359"/>
    </row>
    <row r="300" spans="1:32" ht="24.75" customHeight="1">
      <c r="A300" s="349" t="s">
        <v>1332</v>
      </c>
      <c r="B300" s="360">
        <v>8</v>
      </c>
      <c r="C300" s="357" t="s">
        <v>1323</v>
      </c>
      <c r="D300" s="358" t="s">
        <v>1327</v>
      </c>
      <c r="E300" s="304">
        <v>1</v>
      </c>
      <c r="F300" s="301"/>
      <c r="G300" s="301">
        <v>5</v>
      </c>
      <c r="H300" s="301"/>
      <c r="I300" s="301">
        <v>7</v>
      </c>
      <c r="J300" s="326">
        <f t="shared" si="106"/>
        <v>12</v>
      </c>
      <c r="K300" s="306">
        <f t="shared" si="107"/>
        <v>12</v>
      </c>
      <c r="L300" s="307">
        <f t="shared" si="108"/>
        <v>1</v>
      </c>
      <c r="M300" s="275"/>
      <c r="N300" s="359"/>
      <c r="O300" s="359"/>
      <c r="P300" s="359"/>
      <c r="Q300" s="359"/>
      <c r="R300" s="359"/>
      <c r="S300" s="359"/>
      <c r="T300" s="359"/>
      <c r="U300" s="359"/>
      <c r="V300" s="359"/>
      <c r="W300" s="359"/>
      <c r="X300" s="359"/>
      <c r="Y300" s="359"/>
      <c r="Z300" s="359"/>
      <c r="AA300" s="359"/>
      <c r="AB300" s="359"/>
      <c r="AC300" s="359"/>
      <c r="AD300" s="359"/>
      <c r="AE300" s="359"/>
      <c r="AF300" s="359"/>
    </row>
    <row r="301" spans="1:32" ht="24.75" customHeight="1">
      <c r="A301" s="349" t="s">
        <v>1333</v>
      </c>
      <c r="B301" s="360">
        <v>9</v>
      </c>
      <c r="C301" s="357" t="s">
        <v>1323</v>
      </c>
      <c r="D301" s="304" t="s">
        <v>502</v>
      </c>
      <c r="E301" s="304">
        <v>1</v>
      </c>
      <c r="F301" s="301"/>
      <c r="G301" s="301">
        <v>0</v>
      </c>
      <c r="H301" s="301"/>
      <c r="I301" s="301">
        <v>1</v>
      </c>
      <c r="J301" s="326">
        <f t="shared" si="106"/>
        <v>1</v>
      </c>
      <c r="K301" s="306">
        <f t="shared" si="107"/>
        <v>1</v>
      </c>
      <c r="L301" s="307">
        <f t="shared" si="108"/>
        <v>1</v>
      </c>
      <c r="M301" s="275"/>
      <c r="N301" s="359"/>
      <c r="O301" s="359"/>
      <c r="P301" s="359"/>
      <c r="Q301" s="359"/>
      <c r="R301" s="359"/>
      <c r="S301" s="359"/>
      <c r="T301" s="359"/>
      <c r="U301" s="359"/>
      <c r="V301" s="359"/>
      <c r="W301" s="359"/>
      <c r="X301" s="359"/>
      <c r="Y301" s="359"/>
      <c r="Z301" s="359"/>
      <c r="AA301" s="359"/>
      <c r="AB301" s="359"/>
      <c r="AC301" s="359"/>
      <c r="AD301" s="359"/>
      <c r="AE301" s="359"/>
      <c r="AF301" s="359"/>
    </row>
    <row r="302" spans="1:32" ht="24.75" customHeight="1">
      <c r="A302" s="349" t="s">
        <v>1334</v>
      </c>
      <c r="B302" s="360">
        <v>10</v>
      </c>
      <c r="C302" s="357" t="s">
        <v>1323</v>
      </c>
      <c r="D302" s="304" t="s">
        <v>500</v>
      </c>
      <c r="E302" s="304">
        <v>182</v>
      </c>
      <c r="F302" s="301">
        <v>34</v>
      </c>
      <c r="G302" s="301">
        <v>148</v>
      </c>
      <c r="H302" s="301"/>
      <c r="I302" s="301">
        <v>0</v>
      </c>
      <c r="J302" s="326">
        <f t="shared" si="106"/>
        <v>182</v>
      </c>
      <c r="K302" s="306">
        <f t="shared" si="107"/>
        <v>1</v>
      </c>
      <c r="L302" s="307">
        <f t="shared" si="108"/>
        <v>1</v>
      </c>
      <c r="M302" s="275"/>
      <c r="N302" s="359"/>
      <c r="O302" s="359"/>
      <c r="P302" s="359"/>
      <c r="Q302" s="359"/>
      <c r="R302" s="359"/>
      <c r="S302" s="359"/>
      <c r="T302" s="359"/>
      <c r="U302" s="359"/>
      <c r="V302" s="359"/>
      <c r="W302" s="359"/>
      <c r="X302" s="359"/>
      <c r="Y302" s="359"/>
      <c r="Z302" s="359"/>
      <c r="AA302" s="359"/>
      <c r="AB302" s="359"/>
      <c r="AC302" s="359"/>
      <c r="AD302" s="359"/>
      <c r="AE302" s="359"/>
      <c r="AF302" s="359"/>
    </row>
    <row r="303" spans="1:32" ht="57" customHeight="1">
      <c r="A303" s="349" t="s">
        <v>1335</v>
      </c>
      <c r="B303" s="360">
        <v>11</v>
      </c>
      <c r="C303" s="357" t="s">
        <v>1323</v>
      </c>
      <c r="D303" s="304" t="s">
        <v>500</v>
      </c>
      <c r="E303" s="304"/>
      <c r="F303" s="301"/>
      <c r="G303" s="301"/>
      <c r="H303" s="301"/>
      <c r="I303" s="301"/>
      <c r="J303" s="326"/>
      <c r="K303" s="306"/>
      <c r="L303" s="307"/>
      <c r="M303" s="275" t="s">
        <v>1318</v>
      </c>
      <c r="N303" s="359"/>
      <c r="O303" s="359"/>
      <c r="P303" s="359"/>
      <c r="Q303" s="359"/>
      <c r="R303" s="359"/>
      <c r="S303" s="359"/>
      <c r="T303" s="359"/>
      <c r="U303" s="359"/>
      <c r="V303" s="359"/>
      <c r="W303" s="359"/>
      <c r="X303" s="359"/>
      <c r="Y303" s="359"/>
      <c r="Z303" s="359"/>
      <c r="AA303" s="359"/>
      <c r="AB303" s="359"/>
      <c r="AC303" s="359"/>
      <c r="AD303" s="359"/>
      <c r="AE303" s="359"/>
      <c r="AF303" s="359"/>
    </row>
    <row r="304" spans="1:32" ht="24.75" customHeight="1">
      <c r="A304" s="356" t="s">
        <v>1336</v>
      </c>
      <c r="B304" s="292">
        <f>COUNT(B305:B306)</f>
        <v>2</v>
      </c>
      <c r="C304" s="293"/>
      <c r="D304" s="294"/>
      <c r="E304" s="292">
        <f>COUNT(E305:E306)</f>
        <v>2</v>
      </c>
      <c r="F304" s="295"/>
      <c r="G304" s="295"/>
      <c r="H304" s="295"/>
      <c r="I304" s="295"/>
      <c r="J304" s="296"/>
      <c r="K304" s="297"/>
      <c r="L304" s="298">
        <f>AVERAGE(L305:L306)</f>
        <v>0.65282355526257962</v>
      </c>
      <c r="M304" s="299"/>
      <c r="N304" s="275"/>
      <c r="O304" s="275"/>
      <c r="P304" s="275"/>
      <c r="Q304" s="275"/>
      <c r="R304" s="275"/>
      <c r="S304" s="275"/>
      <c r="T304" s="275"/>
      <c r="U304" s="275"/>
      <c r="V304" s="275"/>
      <c r="W304" s="275"/>
      <c r="X304" s="275"/>
      <c r="Y304" s="275"/>
      <c r="Z304" s="275"/>
      <c r="AA304" s="275"/>
      <c r="AB304" s="275"/>
      <c r="AC304" s="275"/>
      <c r="AD304" s="275"/>
      <c r="AE304" s="275"/>
      <c r="AF304" s="275"/>
    </row>
    <row r="305" spans="1:32" ht="24.75" customHeight="1">
      <c r="A305" s="349" t="s">
        <v>1337</v>
      </c>
      <c r="B305" s="360">
        <v>1</v>
      </c>
      <c r="C305" s="357" t="s">
        <v>1336</v>
      </c>
      <c r="D305" s="304" t="s">
        <v>500</v>
      </c>
      <c r="E305" s="304">
        <v>0</v>
      </c>
      <c r="F305" s="301"/>
      <c r="G305" s="301"/>
      <c r="H305" s="301"/>
      <c r="I305" s="301"/>
      <c r="J305" s="326">
        <f t="shared" ref="J305:J306" si="109">SUM(F305:I305)</f>
        <v>0</v>
      </c>
      <c r="K305" s="306"/>
      <c r="L305" s="307"/>
      <c r="M305" s="304" t="s">
        <v>1338</v>
      </c>
      <c r="N305" s="359"/>
      <c r="O305" s="359"/>
      <c r="P305" s="359"/>
      <c r="Q305" s="359"/>
      <c r="R305" s="359"/>
      <c r="S305" s="359"/>
      <c r="T305" s="359"/>
      <c r="U305" s="359"/>
      <c r="V305" s="359"/>
      <c r="W305" s="359"/>
      <c r="X305" s="359"/>
      <c r="Y305" s="359"/>
      <c r="Z305" s="359"/>
      <c r="AA305" s="359"/>
      <c r="AB305" s="359"/>
      <c r="AC305" s="359"/>
      <c r="AD305" s="359"/>
      <c r="AE305" s="359"/>
      <c r="AF305" s="359"/>
    </row>
    <row r="306" spans="1:32" ht="24.75" customHeight="1">
      <c r="A306" s="349" t="s">
        <v>1339</v>
      </c>
      <c r="B306" s="360">
        <v>2</v>
      </c>
      <c r="C306" s="357" t="s">
        <v>1336</v>
      </c>
      <c r="D306" s="304" t="s">
        <v>501</v>
      </c>
      <c r="E306" s="304">
        <v>4551</v>
      </c>
      <c r="F306" s="301">
        <v>666</v>
      </c>
      <c r="G306" s="301">
        <v>437</v>
      </c>
      <c r="H306" s="301">
        <v>902</v>
      </c>
      <c r="I306" s="301">
        <v>966</v>
      </c>
      <c r="J306" s="326">
        <f t="shared" si="109"/>
        <v>2971</v>
      </c>
      <c r="K306" s="306">
        <f>(J306/E306)</f>
        <v>0.65282355526257962</v>
      </c>
      <c r="L306" s="307">
        <f>IF(((J306/E306)*100)&gt;=100,100%,(IF(J306=0,"",(J306/E306))))</f>
        <v>0.65282355526257962</v>
      </c>
      <c r="M306" s="304"/>
      <c r="N306" s="359"/>
      <c r="O306" s="359"/>
      <c r="P306" s="359"/>
      <c r="Q306" s="359"/>
      <c r="R306" s="359"/>
      <c r="S306" s="359"/>
      <c r="T306" s="359"/>
      <c r="U306" s="359"/>
      <c r="V306" s="359"/>
      <c r="W306" s="359"/>
      <c r="X306" s="359"/>
      <c r="Y306" s="359"/>
      <c r="Z306" s="359"/>
      <c r="AA306" s="359"/>
      <c r="AB306" s="359"/>
      <c r="AC306" s="359"/>
      <c r="AD306" s="359"/>
      <c r="AE306" s="359"/>
      <c r="AF306" s="359"/>
    </row>
    <row r="307" spans="1:32" ht="24.75" customHeight="1">
      <c r="A307" s="356" t="s">
        <v>1340</v>
      </c>
      <c r="B307" s="292">
        <f>COUNT(B308:B309)</f>
        <v>2</v>
      </c>
      <c r="C307" s="293"/>
      <c r="D307" s="294"/>
      <c r="E307" s="292">
        <f>COUNT(E308:E323)</f>
        <v>16</v>
      </c>
      <c r="F307" s="295"/>
      <c r="G307" s="295"/>
      <c r="H307" s="295"/>
      <c r="I307" s="295"/>
      <c r="J307" s="296"/>
      <c r="K307" s="297"/>
      <c r="L307" s="298">
        <f>AVERAGE(L308:L323)</f>
        <v>0.93680000000000008</v>
      </c>
      <c r="M307" s="299"/>
      <c r="N307" s="275"/>
      <c r="O307" s="275"/>
      <c r="P307" s="275"/>
      <c r="Q307" s="275"/>
      <c r="R307" s="275"/>
      <c r="S307" s="275"/>
      <c r="T307" s="275"/>
      <c r="U307" s="275"/>
      <c r="V307" s="275"/>
      <c r="W307" s="275"/>
      <c r="X307" s="275"/>
      <c r="Y307" s="275"/>
      <c r="Z307" s="275"/>
      <c r="AA307" s="275"/>
      <c r="AB307" s="275"/>
      <c r="AC307" s="275"/>
      <c r="AD307" s="275"/>
      <c r="AE307" s="275"/>
      <c r="AF307" s="275"/>
    </row>
    <row r="308" spans="1:32" ht="24.75" customHeight="1">
      <c r="A308" s="349" t="s">
        <v>1341</v>
      </c>
      <c r="B308" s="360">
        <v>1</v>
      </c>
      <c r="C308" s="357" t="s">
        <v>1340</v>
      </c>
      <c r="D308" s="304" t="s">
        <v>501</v>
      </c>
      <c r="E308" s="360">
        <v>300</v>
      </c>
      <c r="F308" s="360">
        <v>339</v>
      </c>
      <c r="G308" s="360">
        <v>176</v>
      </c>
      <c r="H308" s="360">
        <v>1180</v>
      </c>
      <c r="I308" s="360">
        <v>2298</v>
      </c>
      <c r="J308" s="326">
        <f t="shared" ref="J308:J323" si="110">SUM(F308:I308)</f>
        <v>3993</v>
      </c>
      <c r="K308" s="306">
        <f t="shared" ref="K308:K323" si="111">(J308/E308)</f>
        <v>13.31</v>
      </c>
      <c r="L308" s="307">
        <f t="shared" ref="L308:L323" si="112">IF(((J308/E308)*100)&gt;=100,100%,(IF(E308=0,"",(J308/E308))))</f>
        <v>1</v>
      </c>
      <c r="M308" s="359"/>
      <c r="N308" s="359"/>
      <c r="O308" s="359"/>
      <c r="P308" s="359"/>
      <c r="Q308" s="359"/>
      <c r="R308" s="359"/>
      <c r="S308" s="359"/>
      <c r="T308" s="359"/>
      <c r="U308" s="359"/>
      <c r="V308" s="359"/>
      <c r="W308" s="359"/>
      <c r="X308" s="359"/>
      <c r="Y308" s="359"/>
      <c r="Z308" s="359"/>
      <c r="AA308" s="359"/>
      <c r="AB308" s="359"/>
      <c r="AC308" s="359"/>
      <c r="AD308" s="359"/>
      <c r="AE308" s="359"/>
      <c r="AF308" s="359"/>
    </row>
    <row r="309" spans="1:32" ht="24.75" customHeight="1">
      <c r="A309" s="349" t="s">
        <v>1342</v>
      </c>
      <c r="B309" s="360">
        <v>2</v>
      </c>
      <c r="C309" s="357" t="s">
        <v>1340</v>
      </c>
      <c r="D309" s="304" t="s">
        <v>501</v>
      </c>
      <c r="E309" s="360">
        <v>50</v>
      </c>
      <c r="F309" s="360">
        <v>96</v>
      </c>
      <c r="G309" s="360">
        <v>39</v>
      </c>
      <c r="H309" s="360">
        <v>83</v>
      </c>
      <c r="I309" s="360">
        <v>176</v>
      </c>
      <c r="J309" s="326">
        <f t="shared" si="110"/>
        <v>394</v>
      </c>
      <c r="K309" s="306">
        <f t="shared" si="111"/>
        <v>7.88</v>
      </c>
      <c r="L309" s="307">
        <f t="shared" si="112"/>
        <v>1</v>
      </c>
      <c r="M309" s="359"/>
      <c r="N309" s="359"/>
      <c r="O309" s="359"/>
      <c r="P309" s="359"/>
      <c r="Q309" s="359"/>
      <c r="R309" s="359"/>
      <c r="S309" s="359"/>
      <c r="T309" s="359"/>
      <c r="U309" s="359"/>
      <c r="V309" s="359"/>
      <c r="W309" s="359"/>
      <c r="X309" s="359"/>
      <c r="Y309" s="359"/>
      <c r="Z309" s="359"/>
      <c r="AA309" s="359"/>
      <c r="AB309" s="359"/>
      <c r="AC309" s="359"/>
      <c r="AD309" s="359"/>
      <c r="AE309" s="359"/>
      <c r="AF309" s="359"/>
    </row>
    <row r="310" spans="1:32" ht="24.75" customHeight="1">
      <c r="A310" s="349" t="s">
        <v>1343</v>
      </c>
      <c r="B310" s="360">
        <v>3</v>
      </c>
      <c r="C310" s="357" t="s">
        <v>1340</v>
      </c>
      <c r="D310" s="304" t="s">
        <v>501</v>
      </c>
      <c r="E310" s="360">
        <v>50</v>
      </c>
      <c r="F310" s="360">
        <v>0</v>
      </c>
      <c r="G310" s="360">
        <v>207</v>
      </c>
      <c r="H310" s="360">
        <v>213</v>
      </c>
      <c r="I310" s="360">
        <v>69</v>
      </c>
      <c r="J310" s="326">
        <f t="shared" si="110"/>
        <v>489</v>
      </c>
      <c r="K310" s="306">
        <f t="shared" si="111"/>
        <v>9.7799999999999994</v>
      </c>
      <c r="L310" s="307">
        <f t="shared" si="112"/>
        <v>1</v>
      </c>
      <c r="M310" s="359"/>
      <c r="N310" s="359"/>
      <c r="O310" s="359"/>
      <c r="P310" s="359"/>
      <c r="Q310" s="359"/>
      <c r="R310" s="359"/>
      <c r="S310" s="359"/>
      <c r="T310" s="359"/>
      <c r="U310" s="359"/>
      <c r="V310" s="359"/>
      <c r="W310" s="359"/>
      <c r="X310" s="359"/>
      <c r="Y310" s="359"/>
      <c r="Z310" s="359"/>
      <c r="AA310" s="359"/>
      <c r="AB310" s="359"/>
      <c r="AC310" s="359"/>
      <c r="AD310" s="359"/>
      <c r="AE310" s="359"/>
      <c r="AF310" s="359"/>
    </row>
    <row r="311" spans="1:32" ht="24.75" customHeight="1">
      <c r="A311" s="349" t="s">
        <v>1344</v>
      </c>
      <c r="B311" s="360">
        <v>4</v>
      </c>
      <c r="C311" s="357" t="s">
        <v>1340</v>
      </c>
      <c r="D311" s="304" t="s">
        <v>501</v>
      </c>
      <c r="E311" s="360">
        <v>400</v>
      </c>
      <c r="F311" s="360">
        <v>0</v>
      </c>
      <c r="G311" s="360">
        <v>355</v>
      </c>
      <c r="H311" s="360">
        <v>572</v>
      </c>
      <c r="I311" s="360">
        <v>78</v>
      </c>
      <c r="J311" s="326">
        <f t="shared" si="110"/>
        <v>1005</v>
      </c>
      <c r="K311" s="306">
        <f t="shared" si="111"/>
        <v>2.5125000000000002</v>
      </c>
      <c r="L311" s="307">
        <f t="shared" si="112"/>
        <v>1</v>
      </c>
      <c r="M311" s="359"/>
      <c r="N311" s="359"/>
      <c r="O311" s="359"/>
      <c r="P311" s="359"/>
      <c r="Q311" s="359"/>
      <c r="R311" s="359"/>
      <c r="S311" s="359"/>
      <c r="T311" s="359"/>
      <c r="U311" s="359"/>
      <c r="V311" s="359"/>
      <c r="W311" s="359"/>
      <c r="X311" s="359"/>
      <c r="Y311" s="359"/>
      <c r="Z311" s="359"/>
      <c r="AA311" s="359"/>
      <c r="AB311" s="359"/>
      <c r="AC311" s="359"/>
      <c r="AD311" s="359"/>
      <c r="AE311" s="359"/>
      <c r="AF311" s="359"/>
    </row>
    <row r="312" spans="1:32" ht="24.75" customHeight="1">
      <c r="A312" s="349" t="s">
        <v>1345</v>
      </c>
      <c r="B312" s="360">
        <v>5</v>
      </c>
      <c r="C312" s="357" t="s">
        <v>1340</v>
      </c>
      <c r="D312" s="304" t="s">
        <v>501</v>
      </c>
      <c r="E312" s="360">
        <v>2500</v>
      </c>
      <c r="F312" s="360">
        <v>645</v>
      </c>
      <c r="G312" s="360">
        <v>197</v>
      </c>
      <c r="H312" s="360">
        <v>1042</v>
      </c>
      <c r="I312" s="360">
        <v>588</v>
      </c>
      <c r="J312" s="326">
        <f t="shared" si="110"/>
        <v>2472</v>
      </c>
      <c r="K312" s="306">
        <f t="shared" si="111"/>
        <v>0.98880000000000001</v>
      </c>
      <c r="L312" s="307">
        <f t="shared" si="112"/>
        <v>0.98880000000000001</v>
      </c>
      <c r="M312" s="359"/>
      <c r="N312" s="359"/>
      <c r="O312" s="359"/>
      <c r="P312" s="359"/>
      <c r="Q312" s="359"/>
      <c r="R312" s="359"/>
      <c r="S312" s="359"/>
      <c r="T312" s="359"/>
      <c r="U312" s="359"/>
      <c r="V312" s="359"/>
      <c r="W312" s="359"/>
      <c r="X312" s="359"/>
      <c r="Y312" s="359"/>
      <c r="Z312" s="359"/>
      <c r="AA312" s="359"/>
      <c r="AB312" s="359"/>
      <c r="AC312" s="359"/>
      <c r="AD312" s="359"/>
      <c r="AE312" s="359"/>
      <c r="AF312" s="359"/>
    </row>
    <row r="313" spans="1:32" ht="24.75" customHeight="1">
      <c r="A313" s="349" t="s">
        <v>1346</v>
      </c>
      <c r="B313" s="360">
        <v>6</v>
      </c>
      <c r="C313" s="357" t="s">
        <v>1340</v>
      </c>
      <c r="D313" s="304" t="s">
        <v>1329</v>
      </c>
      <c r="E313" s="360">
        <v>4</v>
      </c>
      <c r="F313" s="360"/>
      <c r="G313" s="360"/>
      <c r="H313" s="360"/>
      <c r="I313" s="360">
        <v>4</v>
      </c>
      <c r="J313" s="326">
        <f t="shared" si="110"/>
        <v>4</v>
      </c>
      <c r="K313" s="306">
        <f t="shared" si="111"/>
        <v>1</v>
      </c>
      <c r="L313" s="307">
        <f t="shared" si="112"/>
        <v>1</v>
      </c>
      <c r="M313" s="359"/>
      <c r="N313" s="359"/>
      <c r="O313" s="359"/>
      <c r="P313" s="359"/>
      <c r="Q313" s="359"/>
      <c r="R313" s="359"/>
      <c r="S313" s="359"/>
      <c r="T313" s="359"/>
      <c r="U313" s="359"/>
      <c r="V313" s="359"/>
      <c r="W313" s="359"/>
      <c r="X313" s="359"/>
      <c r="Y313" s="359"/>
      <c r="Z313" s="359"/>
      <c r="AA313" s="359"/>
      <c r="AB313" s="359"/>
      <c r="AC313" s="359"/>
      <c r="AD313" s="359"/>
      <c r="AE313" s="359"/>
      <c r="AF313" s="359"/>
    </row>
    <row r="314" spans="1:32" ht="24.75" customHeight="1">
      <c r="A314" s="349" t="s">
        <v>1347</v>
      </c>
      <c r="B314" s="360">
        <v>7</v>
      </c>
      <c r="C314" s="357" t="s">
        <v>1340</v>
      </c>
      <c r="D314" s="304" t="s">
        <v>502</v>
      </c>
      <c r="E314" s="360">
        <v>1</v>
      </c>
      <c r="F314" s="360">
        <v>0</v>
      </c>
      <c r="G314" s="360">
        <v>0</v>
      </c>
      <c r="H314" s="360">
        <v>2</v>
      </c>
      <c r="I314" s="360">
        <v>0</v>
      </c>
      <c r="J314" s="326">
        <f t="shared" si="110"/>
        <v>2</v>
      </c>
      <c r="K314" s="306">
        <f t="shared" si="111"/>
        <v>2</v>
      </c>
      <c r="L314" s="307">
        <f t="shared" si="112"/>
        <v>1</v>
      </c>
      <c r="M314" s="359"/>
      <c r="N314" s="359"/>
      <c r="O314" s="359"/>
      <c r="P314" s="359"/>
      <c r="Q314" s="359"/>
      <c r="R314" s="359"/>
      <c r="S314" s="359"/>
      <c r="T314" s="359"/>
      <c r="U314" s="359"/>
      <c r="V314" s="359"/>
      <c r="W314" s="359"/>
      <c r="X314" s="359"/>
      <c r="Y314" s="359"/>
      <c r="Z314" s="359"/>
      <c r="AA314" s="359"/>
      <c r="AB314" s="359"/>
      <c r="AC314" s="359"/>
      <c r="AD314" s="359"/>
      <c r="AE314" s="359"/>
      <c r="AF314" s="359"/>
    </row>
    <row r="315" spans="1:32" ht="24.75" customHeight="1">
      <c r="A315" s="349" t="s">
        <v>1348</v>
      </c>
      <c r="B315" s="360">
        <v>8</v>
      </c>
      <c r="C315" s="357" t="s">
        <v>1340</v>
      </c>
      <c r="D315" s="304" t="s">
        <v>500</v>
      </c>
      <c r="E315" s="360">
        <v>160</v>
      </c>
      <c r="F315" s="360"/>
      <c r="G315" s="360"/>
      <c r="H315" s="360"/>
      <c r="I315" s="360">
        <v>343</v>
      </c>
      <c r="J315" s="326">
        <f t="shared" si="110"/>
        <v>343</v>
      </c>
      <c r="K315" s="306">
        <f t="shared" si="111"/>
        <v>2.1437499999999998</v>
      </c>
      <c r="L315" s="307">
        <f t="shared" si="112"/>
        <v>1</v>
      </c>
      <c r="M315" s="359"/>
      <c r="N315" s="359"/>
      <c r="O315" s="359"/>
      <c r="P315" s="359"/>
      <c r="Q315" s="359"/>
      <c r="R315" s="359"/>
      <c r="S315" s="359"/>
      <c r="T315" s="359"/>
      <c r="U315" s="359"/>
      <c r="V315" s="359"/>
      <c r="W315" s="359"/>
      <c r="X315" s="359"/>
      <c r="Y315" s="359"/>
      <c r="Z315" s="359"/>
      <c r="AA315" s="359"/>
      <c r="AB315" s="359"/>
      <c r="AC315" s="359"/>
      <c r="AD315" s="359"/>
      <c r="AE315" s="359"/>
      <c r="AF315" s="359"/>
    </row>
    <row r="316" spans="1:32" ht="24.75" customHeight="1">
      <c r="A316" s="349" t="s">
        <v>1349</v>
      </c>
      <c r="B316" s="360">
        <v>9</v>
      </c>
      <c r="C316" s="357" t="s">
        <v>1340</v>
      </c>
      <c r="D316" s="304" t="s">
        <v>500</v>
      </c>
      <c r="E316" s="360">
        <v>300</v>
      </c>
      <c r="F316" s="360"/>
      <c r="G316" s="360"/>
      <c r="H316" s="360"/>
      <c r="I316" s="360">
        <v>1325</v>
      </c>
      <c r="J316" s="326">
        <f t="shared" si="110"/>
        <v>1325</v>
      </c>
      <c r="K316" s="306">
        <f t="shared" si="111"/>
        <v>4.416666666666667</v>
      </c>
      <c r="L316" s="307">
        <f t="shared" si="112"/>
        <v>1</v>
      </c>
      <c r="M316" s="359"/>
      <c r="N316" s="359"/>
      <c r="O316" s="359"/>
      <c r="P316" s="359"/>
      <c r="Q316" s="359"/>
      <c r="R316" s="359"/>
      <c r="S316" s="359"/>
      <c r="T316" s="359"/>
      <c r="U316" s="359"/>
      <c r="V316" s="359"/>
      <c r="W316" s="359"/>
      <c r="X316" s="359"/>
      <c r="Y316" s="359"/>
      <c r="Z316" s="359"/>
      <c r="AA316" s="359"/>
      <c r="AB316" s="359"/>
      <c r="AC316" s="359"/>
      <c r="AD316" s="359"/>
      <c r="AE316" s="359"/>
      <c r="AF316" s="359"/>
    </row>
    <row r="317" spans="1:32" ht="24.75" customHeight="1">
      <c r="A317" s="349" t="s">
        <v>1350</v>
      </c>
      <c r="B317" s="360">
        <v>10</v>
      </c>
      <c r="C317" s="357" t="s">
        <v>1340</v>
      </c>
      <c r="D317" s="304" t="s">
        <v>500</v>
      </c>
      <c r="E317" s="360">
        <v>240</v>
      </c>
      <c r="F317" s="360">
        <v>63</v>
      </c>
      <c r="G317" s="360">
        <v>177</v>
      </c>
      <c r="H317" s="360">
        <v>188</v>
      </c>
      <c r="I317" s="360">
        <v>186</v>
      </c>
      <c r="J317" s="326">
        <f t="shared" si="110"/>
        <v>614</v>
      </c>
      <c r="K317" s="306">
        <f t="shared" si="111"/>
        <v>2.5583333333333331</v>
      </c>
      <c r="L317" s="307">
        <f t="shared" si="112"/>
        <v>1</v>
      </c>
      <c r="M317" s="359"/>
      <c r="N317" s="359"/>
      <c r="O317" s="359"/>
      <c r="P317" s="359"/>
      <c r="Q317" s="359"/>
      <c r="R317" s="359"/>
      <c r="S317" s="359"/>
      <c r="T317" s="359"/>
      <c r="U317" s="359"/>
      <c r="V317" s="359"/>
      <c r="W317" s="359"/>
      <c r="X317" s="359"/>
      <c r="Y317" s="359"/>
      <c r="Z317" s="359"/>
      <c r="AA317" s="359"/>
      <c r="AB317" s="359"/>
      <c r="AC317" s="359"/>
      <c r="AD317" s="359"/>
      <c r="AE317" s="359"/>
      <c r="AF317" s="359"/>
    </row>
    <row r="318" spans="1:32" ht="24.75" customHeight="1">
      <c r="A318" s="349" t="s">
        <v>1351</v>
      </c>
      <c r="B318" s="360">
        <v>11</v>
      </c>
      <c r="C318" s="357" t="s">
        <v>1340</v>
      </c>
      <c r="D318" s="304" t="s">
        <v>500</v>
      </c>
      <c r="E318" s="361">
        <v>0.4</v>
      </c>
      <c r="F318" s="360"/>
      <c r="G318" s="361">
        <v>0.01</v>
      </c>
      <c r="H318" s="360"/>
      <c r="I318" s="361">
        <v>0.42</v>
      </c>
      <c r="J318" s="326">
        <f t="shared" si="110"/>
        <v>0.43</v>
      </c>
      <c r="K318" s="306">
        <f t="shared" si="111"/>
        <v>1.075</v>
      </c>
      <c r="L318" s="307">
        <f t="shared" si="112"/>
        <v>1</v>
      </c>
      <c r="M318" s="359"/>
      <c r="N318" s="359"/>
      <c r="O318" s="359"/>
      <c r="P318" s="359"/>
      <c r="Q318" s="359"/>
      <c r="R318" s="359"/>
      <c r="S318" s="359"/>
      <c r="T318" s="359"/>
      <c r="U318" s="359"/>
      <c r="V318" s="359"/>
      <c r="W318" s="359"/>
      <c r="X318" s="359"/>
      <c r="Y318" s="359"/>
      <c r="Z318" s="359"/>
      <c r="AA318" s="359"/>
      <c r="AB318" s="359"/>
      <c r="AC318" s="359"/>
      <c r="AD318" s="359"/>
      <c r="AE318" s="359"/>
      <c r="AF318" s="359"/>
    </row>
    <row r="319" spans="1:32" ht="24.75" customHeight="1">
      <c r="A319" s="349" t="s">
        <v>1352</v>
      </c>
      <c r="B319" s="360">
        <v>12</v>
      </c>
      <c r="C319" s="357" t="s">
        <v>1340</v>
      </c>
      <c r="D319" s="304" t="s">
        <v>500</v>
      </c>
      <c r="E319" s="360">
        <v>85</v>
      </c>
      <c r="F319" s="360"/>
      <c r="G319" s="360"/>
      <c r="H319" s="360"/>
      <c r="I319" s="360">
        <v>115</v>
      </c>
      <c r="J319" s="326">
        <f t="shared" si="110"/>
        <v>115</v>
      </c>
      <c r="K319" s="306">
        <f t="shared" si="111"/>
        <v>1.3529411764705883</v>
      </c>
      <c r="L319" s="307">
        <f t="shared" si="112"/>
        <v>1</v>
      </c>
      <c r="M319" s="359"/>
      <c r="N319" s="359"/>
      <c r="O319" s="359"/>
      <c r="P319" s="359"/>
      <c r="Q319" s="359"/>
      <c r="R319" s="359"/>
      <c r="S319" s="359"/>
      <c r="T319" s="359"/>
      <c r="U319" s="359"/>
      <c r="V319" s="359"/>
      <c r="W319" s="359"/>
      <c r="X319" s="359"/>
      <c r="Y319" s="359"/>
      <c r="Z319" s="359"/>
      <c r="AA319" s="359"/>
      <c r="AB319" s="359"/>
      <c r="AC319" s="359"/>
      <c r="AD319" s="359"/>
      <c r="AE319" s="359"/>
      <c r="AF319" s="359"/>
    </row>
    <row r="320" spans="1:32" ht="24.75" customHeight="1">
      <c r="A320" s="349" t="s">
        <v>1353</v>
      </c>
      <c r="B320" s="360">
        <v>13</v>
      </c>
      <c r="C320" s="357" t="s">
        <v>1340</v>
      </c>
      <c r="D320" s="304" t="s">
        <v>500</v>
      </c>
      <c r="E320" s="361">
        <v>0.6</v>
      </c>
      <c r="F320" s="360"/>
      <c r="G320" s="360"/>
      <c r="H320" s="360"/>
      <c r="I320" s="360"/>
      <c r="J320" s="326">
        <f t="shared" si="110"/>
        <v>0</v>
      </c>
      <c r="K320" s="306">
        <f t="shared" si="111"/>
        <v>0</v>
      </c>
      <c r="L320" s="307">
        <f t="shared" si="112"/>
        <v>0</v>
      </c>
      <c r="M320" s="359"/>
      <c r="N320" s="359"/>
      <c r="O320" s="359"/>
      <c r="P320" s="359"/>
      <c r="Q320" s="359"/>
      <c r="R320" s="359"/>
      <c r="S320" s="359"/>
      <c r="T320" s="359"/>
      <c r="U320" s="359"/>
      <c r="V320" s="359"/>
      <c r="W320" s="359"/>
      <c r="X320" s="359"/>
      <c r="Y320" s="359"/>
      <c r="Z320" s="359"/>
      <c r="AA320" s="359"/>
      <c r="AB320" s="359"/>
      <c r="AC320" s="359"/>
      <c r="AD320" s="359"/>
      <c r="AE320" s="359"/>
      <c r="AF320" s="359"/>
    </row>
    <row r="321" spans="1:32" ht="24.75" customHeight="1">
      <c r="A321" s="349" t="s">
        <v>1354</v>
      </c>
      <c r="B321" s="360">
        <v>14</v>
      </c>
      <c r="C321" s="357" t="s">
        <v>1340</v>
      </c>
      <c r="D321" s="304" t="s">
        <v>501</v>
      </c>
      <c r="E321" s="360">
        <v>1</v>
      </c>
      <c r="F321" s="360"/>
      <c r="G321" s="360"/>
      <c r="H321" s="360"/>
      <c r="I321" s="360">
        <v>1</v>
      </c>
      <c r="J321" s="326">
        <f t="shared" si="110"/>
        <v>1</v>
      </c>
      <c r="K321" s="306">
        <f t="shared" si="111"/>
        <v>1</v>
      </c>
      <c r="L321" s="307">
        <f t="shared" si="112"/>
        <v>1</v>
      </c>
      <c r="M321" s="359"/>
      <c r="N321" s="359"/>
      <c r="O321" s="359"/>
      <c r="P321" s="359"/>
      <c r="Q321" s="359"/>
      <c r="R321" s="359"/>
      <c r="S321" s="359"/>
      <c r="T321" s="359"/>
      <c r="U321" s="359"/>
      <c r="V321" s="359"/>
      <c r="W321" s="359"/>
      <c r="X321" s="359"/>
      <c r="Y321" s="359"/>
      <c r="Z321" s="359"/>
      <c r="AA321" s="359"/>
      <c r="AB321" s="359"/>
      <c r="AC321" s="359"/>
      <c r="AD321" s="359"/>
      <c r="AE321" s="359"/>
      <c r="AF321" s="359"/>
    </row>
    <row r="322" spans="1:32" ht="24.75" customHeight="1">
      <c r="A322" s="349" t="s">
        <v>1355</v>
      </c>
      <c r="B322" s="360">
        <v>15</v>
      </c>
      <c r="C322" s="357" t="s">
        <v>1340</v>
      </c>
      <c r="D322" s="304" t="s">
        <v>1329</v>
      </c>
      <c r="E322" s="360">
        <v>3</v>
      </c>
      <c r="F322" s="360">
        <v>0</v>
      </c>
      <c r="G322" s="360">
        <v>2</v>
      </c>
      <c r="H322" s="360">
        <v>2</v>
      </c>
      <c r="I322" s="360">
        <v>3</v>
      </c>
      <c r="J322" s="326">
        <f t="shared" si="110"/>
        <v>7</v>
      </c>
      <c r="K322" s="306">
        <f t="shared" si="111"/>
        <v>2.3333333333333335</v>
      </c>
      <c r="L322" s="307">
        <f t="shared" si="112"/>
        <v>1</v>
      </c>
      <c r="M322" s="359"/>
      <c r="N322" s="359"/>
      <c r="O322" s="359"/>
      <c r="P322" s="359"/>
      <c r="Q322" s="359"/>
      <c r="R322" s="359"/>
      <c r="S322" s="359"/>
      <c r="T322" s="359"/>
      <c r="U322" s="359"/>
      <c r="V322" s="359"/>
      <c r="W322" s="359"/>
      <c r="X322" s="359"/>
      <c r="Y322" s="359"/>
      <c r="Z322" s="359"/>
      <c r="AA322" s="359"/>
      <c r="AB322" s="359"/>
      <c r="AC322" s="359"/>
      <c r="AD322" s="359"/>
      <c r="AE322" s="359"/>
      <c r="AF322" s="359"/>
    </row>
    <row r="323" spans="1:32" ht="24.75" customHeight="1">
      <c r="A323" s="349" t="s">
        <v>1356</v>
      </c>
      <c r="B323" s="360">
        <v>16</v>
      </c>
      <c r="C323" s="357" t="s">
        <v>1340</v>
      </c>
      <c r="D323" s="304" t="s">
        <v>504</v>
      </c>
      <c r="E323" s="360">
        <v>10</v>
      </c>
      <c r="F323" s="360">
        <v>5</v>
      </c>
      <c r="G323" s="360">
        <v>2</v>
      </c>
      <c r="H323" s="360">
        <v>7</v>
      </c>
      <c r="I323" s="360">
        <v>3</v>
      </c>
      <c r="J323" s="326">
        <f t="shared" si="110"/>
        <v>17</v>
      </c>
      <c r="K323" s="306">
        <f t="shared" si="111"/>
        <v>1.7</v>
      </c>
      <c r="L323" s="307">
        <f t="shared" si="112"/>
        <v>1</v>
      </c>
      <c r="M323" s="359"/>
      <c r="N323" s="359"/>
      <c r="O323" s="359"/>
      <c r="P323" s="359"/>
      <c r="Q323" s="359"/>
      <c r="R323" s="359"/>
      <c r="S323" s="359"/>
      <c r="T323" s="359"/>
      <c r="U323" s="359"/>
      <c r="V323" s="359"/>
      <c r="W323" s="359"/>
      <c r="X323" s="359"/>
      <c r="Y323" s="359"/>
      <c r="Z323" s="359"/>
      <c r="AA323" s="359"/>
      <c r="AB323" s="359"/>
      <c r="AC323" s="359"/>
      <c r="AD323" s="359"/>
      <c r="AE323" s="359"/>
      <c r="AF323" s="359"/>
    </row>
    <row r="324" spans="1:32" ht="24.75" customHeight="1">
      <c r="A324" s="356" t="s">
        <v>1357</v>
      </c>
      <c r="B324" s="292">
        <f>COUNT(B325:B326)</f>
        <v>2</v>
      </c>
      <c r="C324" s="293"/>
      <c r="D324" s="294"/>
      <c r="E324" s="292">
        <f>COUNT(E325:E326)</f>
        <v>1</v>
      </c>
      <c r="F324" s="295"/>
      <c r="G324" s="295"/>
      <c r="H324" s="295"/>
      <c r="I324" s="295"/>
      <c r="J324" s="296"/>
      <c r="K324" s="297"/>
      <c r="L324" s="298">
        <f>AVERAGE(L325:L326)</f>
        <v>1</v>
      </c>
      <c r="M324" s="299"/>
      <c r="N324" s="275"/>
      <c r="O324" s="275"/>
      <c r="P324" s="275"/>
      <c r="Q324" s="275"/>
      <c r="R324" s="275"/>
      <c r="S324" s="275"/>
      <c r="T324" s="275"/>
      <c r="U324" s="275"/>
      <c r="V324" s="275"/>
      <c r="W324" s="275"/>
      <c r="X324" s="275"/>
      <c r="Y324" s="275"/>
      <c r="Z324" s="275"/>
      <c r="AA324" s="275"/>
      <c r="AB324" s="275"/>
      <c r="AC324" s="275"/>
      <c r="AD324" s="275"/>
      <c r="AE324" s="275"/>
      <c r="AF324" s="275"/>
    </row>
    <row r="325" spans="1:32" ht="24.75" customHeight="1">
      <c r="A325" s="349" t="s">
        <v>1358</v>
      </c>
      <c r="B325" s="360">
        <v>1</v>
      </c>
      <c r="C325" s="357" t="s">
        <v>1357</v>
      </c>
      <c r="D325" s="304" t="s">
        <v>500</v>
      </c>
      <c r="E325" s="360">
        <v>20</v>
      </c>
      <c r="F325" s="360"/>
      <c r="G325" s="360"/>
      <c r="H325" s="360"/>
      <c r="I325" s="360">
        <v>91</v>
      </c>
      <c r="J325" s="326">
        <f>SUM(F325:I325)</f>
        <v>91</v>
      </c>
      <c r="K325" s="306">
        <f>(J325/E325)</f>
        <v>4.55</v>
      </c>
      <c r="L325" s="307">
        <f>IF(((J325/E325)*100)&gt;=100,100%,(IF(J325=0,"",(J325/E325))))</f>
        <v>1</v>
      </c>
      <c r="M325" s="359"/>
      <c r="N325" s="359"/>
      <c r="O325" s="359"/>
      <c r="P325" s="359"/>
      <c r="Q325" s="359"/>
      <c r="R325" s="359"/>
      <c r="S325" s="359"/>
      <c r="T325" s="359"/>
      <c r="U325" s="359"/>
      <c r="V325" s="359"/>
      <c r="W325" s="359"/>
      <c r="X325" s="359"/>
      <c r="Y325" s="359"/>
      <c r="Z325" s="359"/>
      <c r="AA325" s="359"/>
      <c r="AB325" s="359"/>
      <c r="AC325" s="359"/>
      <c r="AD325" s="359"/>
      <c r="AE325" s="359"/>
      <c r="AF325" s="359"/>
    </row>
    <row r="326" spans="1:32" ht="24.75" customHeight="1">
      <c r="A326" s="349" t="s">
        <v>1359</v>
      </c>
      <c r="B326" s="360">
        <v>2</v>
      </c>
      <c r="C326" s="357" t="s">
        <v>1357</v>
      </c>
      <c r="D326" s="304" t="s">
        <v>501</v>
      </c>
      <c r="E326" s="360"/>
      <c r="F326" s="360"/>
      <c r="G326" s="360"/>
      <c r="H326" s="360"/>
      <c r="I326" s="360"/>
      <c r="J326" s="360"/>
      <c r="K326" s="306"/>
      <c r="L326" s="307"/>
      <c r="M326" s="359"/>
      <c r="N326" s="359"/>
      <c r="O326" s="359"/>
      <c r="P326" s="359"/>
      <c r="Q326" s="359"/>
      <c r="R326" s="359"/>
      <c r="S326" s="359"/>
      <c r="T326" s="359"/>
      <c r="U326" s="359"/>
      <c r="V326" s="359"/>
      <c r="W326" s="359"/>
      <c r="X326" s="359"/>
      <c r="Y326" s="359"/>
      <c r="Z326" s="359"/>
      <c r="AA326" s="359"/>
      <c r="AB326" s="359"/>
      <c r="AC326" s="359"/>
      <c r="AD326" s="359"/>
      <c r="AE326" s="359"/>
      <c r="AF326" s="359"/>
    </row>
    <row r="327" spans="1:32" ht="24.75" customHeight="1">
      <c r="A327" s="356" t="s">
        <v>1360</v>
      </c>
      <c r="B327" s="292">
        <f>COUNT(B328:B329)</f>
        <v>2</v>
      </c>
      <c r="C327" s="293"/>
      <c r="D327" s="294"/>
      <c r="E327" s="292">
        <f>COUNT(E328:E329)</f>
        <v>2</v>
      </c>
      <c r="F327" s="295"/>
      <c r="G327" s="295"/>
      <c r="H327" s="295"/>
      <c r="I327" s="295"/>
      <c r="J327" s="296"/>
      <c r="K327" s="297"/>
      <c r="L327" s="298">
        <f>AVERAGE(L328:L329)</f>
        <v>1</v>
      </c>
      <c r="M327" s="299"/>
      <c r="N327" s="275"/>
      <c r="O327" s="275"/>
      <c r="P327" s="275"/>
      <c r="Q327" s="275"/>
      <c r="R327" s="275"/>
      <c r="S327" s="275"/>
      <c r="T327" s="275"/>
      <c r="U327" s="275"/>
      <c r="V327" s="275"/>
      <c r="W327" s="275"/>
      <c r="X327" s="275"/>
      <c r="Y327" s="275"/>
      <c r="Z327" s="275"/>
      <c r="AA327" s="275"/>
      <c r="AB327" s="275"/>
      <c r="AC327" s="275"/>
      <c r="AD327" s="275"/>
      <c r="AE327" s="275"/>
      <c r="AF327" s="275"/>
    </row>
    <row r="328" spans="1:32" ht="24.75" customHeight="1">
      <c r="A328" s="349" t="s">
        <v>1361</v>
      </c>
      <c r="B328" s="360">
        <v>1</v>
      </c>
      <c r="C328" s="357" t="s">
        <v>1362</v>
      </c>
      <c r="D328" s="304" t="s">
        <v>500</v>
      </c>
      <c r="E328" s="360">
        <v>195</v>
      </c>
      <c r="F328" s="360"/>
      <c r="G328" s="360"/>
      <c r="H328" s="360"/>
      <c r="I328" s="360">
        <v>300</v>
      </c>
      <c r="J328" s="326">
        <f t="shared" ref="J328:J329" si="113">SUM(F328:I328)</f>
        <v>300</v>
      </c>
      <c r="K328" s="306">
        <f t="shared" ref="K328:K329" si="114">(J328/E328)</f>
        <v>1.5384615384615385</v>
      </c>
      <c r="L328" s="307">
        <f t="shared" ref="L328:L329" si="115">IF(((J328/E328)*100)&gt;=100,100%,(IF(J328=0,"",(J328/E328))))</f>
        <v>1</v>
      </c>
      <c r="M328" s="359"/>
      <c r="N328" s="359"/>
      <c r="O328" s="359"/>
      <c r="P328" s="359"/>
      <c r="Q328" s="359"/>
      <c r="R328" s="359"/>
      <c r="S328" s="359"/>
      <c r="T328" s="359"/>
      <c r="U328" s="359"/>
      <c r="V328" s="359"/>
      <c r="W328" s="359"/>
      <c r="X328" s="359"/>
      <c r="Y328" s="359"/>
      <c r="Z328" s="359"/>
      <c r="AA328" s="359"/>
      <c r="AB328" s="359"/>
      <c r="AC328" s="359"/>
      <c r="AD328" s="359"/>
      <c r="AE328" s="359"/>
      <c r="AF328" s="359"/>
    </row>
    <row r="329" spans="1:32" ht="24.75" customHeight="1">
      <c r="A329" s="349" t="s">
        <v>1363</v>
      </c>
      <c r="B329" s="360">
        <v>2</v>
      </c>
      <c r="C329" s="357" t="s">
        <v>1362</v>
      </c>
      <c r="D329" s="304" t="s">
        <v>500</v>
      </c>
      <c r="E329" s="360">
        <v>0.4</v>
      </c>
      <c r="F329" s="360"/>
      <c r="G329" s="360"/>
      <c r="H329" s="360"/>
      <c r="I329" s="360">
        <v>0.4</v>
      </c>
      <c r="J329" s="326">
        <f t="shared" si="113"/>
        <v>0.4</v>
      </c>
      <c r="K329" s="306">
        <f t="shared" si="114"/>
        <v>1</v>
      </c>
      <c r="L329" s="307">
        <f t="shared" si="115"/>
        <v>1</v>
      </c>
      <c r="M329" s="359"/>
      <c r="N329" s="359"/>
      <c r="O329" s="359"/>
      <c r="P329" s="359"/>
      <c r="Q329" s="359"/>
      <c r="R329" s="359"/>
      <c r="S329" s="359"/>
      <c r="T329" s="359"/>
      <c r="U329" s="359"/>
      <c r="V329" s="359"/>
      <c r="W329" s="359"/>
      <c r="X329" s="359"/>
      <c r="Y329" s="359"/>
      <c r="Z329" s="359"/>
      <c r="AA329" s="359"/>
      <c r="AB329" s="359"/>
      <c r="AC329" s="359"/>
      <c r="AD329" s="359"/>
      <c r="AE329" s="359"/>
      <c r="AF329" s="359"/>
    </row>
    <row r="330" spans="1:32" ht="24.75" customHeight="1">
      <c r="A330" s="356" t="s">
        <v>1364</v>
      </c>
      <c r="B330" s="292">
        <f>COUNT(B331:B365)</f>
        <v>35</v>
      </c>
      <c r="C330" s="293"/>
      <c r="D330" s="294"/>
      <c r="E330" s="292">
        <f>COUNT(E331:E365)</f>
        <v>27</v>
      </c>
      <c r="F330" s="295"/>
      <c r="G330" s="295"/>
      <c r="H330" s="295"/>
      <c r="I330" s="295"/>
      <c r="J330" s="296"/>
      <c r="K330" s="297"/>
      <c r="L330" s="298">
        <f>AVERAGE(L331:L365)</f>
        <v>0.97777777777777775</v>
      </c>
      <c r="M330" s="299"/>
      <c r="N330" s="275"/>
      <c r="O330" s="275"/>
      <c r="P330" s="275"/>
      <c r="Q330" s="275"/>
      <c r="R330" s="275"/>
      <c r="S330" s="275"/>
      <c r="T330" s="275"/>
      <c r="U330" s="275"/>
      <c r="V330" s="275"/>
      <c r="W330" s="275"/>
      <c r="X330" s="275"/>
      <c r="Y330" s="275"/>
      <c r="Z330" s="275"/>
      <c r="AA330" s="275"/>
      <c r="AB330" s="275"/>
      <c r="AC330" s="275"/>
      <c r="AD330" s="275"/>
      <c r="AE330" s="275"/>
      <c r="AF330" s="275"/>
    </row>
    <row r="331" spans="1:32" ht="24.75" customHeight="1">
      <c r="A331" s="349" t="s">
        <v>1365</v>
      </c>
      <c r="B331" s="360">
        <v>1</v>
      </c>
      <c r="C331" s="357" t="s">
        <v>1366</v>
      </c>
      <c r="D331" s="304" t="s">
        <v>500</v>
      </c>
      <c r="E331" s="360">
        <v>6</v>
      </c>
      <c r="F331" s="360"/>
      <c r="G331" s="360"/>
      <c r="H331" s="360"/>
      <c r="I331" s="360">
        <v>6</v>
      </c>
      <c r="J331" s="326">
        <f t="shared" ref="J331:J332" si="116">SUM(F331:I331)</f>
        <v>6</v>
      </c>
      <c r="K331" s="306">
        <f t="shared" ref="K331:K332" si="117">(J331/E331)</f>
        <v>1</v>
      </c>
      <c r="L331" s="307">
        <f t="shared" ref="L331:L332" si="118">IF(((J331/E331)*100)&gt;=100,100%,(IF(J331=0,"",(J331/E331))))</f>
        <v>1</v>
      </c>
      <c r="M331" s="359"/>
      <c r="N331" s="359"/>
      <c r="O331" s="359"/>
      <c r="P331" s="359"/>
      <c r="Q331" s="359"/>
      <c r="R331" s="359"/>
      <c r="S331" s="359"/>
      <c r="T331" s="359"/>
      <c r="U331" s="359"/>
      <c r="V331" s="359"/>
      <c r="W331" s="359"/>
      <c r="X331" s="359"/>
      <c r="Y331" s="359"/>
      <c r="Z331" s="359"/>
      <c r="AA331" s="359"/>
      <c r="AB331" s="359"/>
      <c r="AC331" s="359"/>
      <c r="AD331" s="359"/>
      <c r="AE331" s="359"/>
      <c r="AF331" s="359"/>
    </row>
    <row r="332" spans="1:32" ht="24.75" customHeight="1">
      <c r="A332" s="349" t="s">
        <v>1367</v>
      </c>
      <c r="B332" s="360">
        <v>2</v>
      </c>
      <c r="C332" s="357" t="s">
        <v>1366</v>
      </c>
      <c r="D332" s="304" t="s">
        <v>505</v>
      </c>
      <c r="E332" s="360">
        <v>0.01</v>
      </c>
      <c r="F332" s="360"/>
      <c r="G332" s="360"/>
      <c r="H332" s="360"/>
      <c r="I332" s="360">
        <v>0.28999999999999998</v>
      </c>
      <c r="J332" s="326">
        <f t="shared" si="116"/>
        <v>0.28999999999999998</v>
      </c>
      <c r="K332" s="306">
        <f t="shared" si="117"/>
        <v>28.999999999999996</v>
      </c>
      <c r="L332" s="307">
        <f t="shared" si="118"/>
        <v>1</v>
      </c>
      <c r="M332" s="359"/>
      <c r="N332" s="359"/>
      <c r="O332" s="359"/>
      <c r="P332" s="359"/>
      <c r="Q332" s="359"/>
      <c r="R332" s="359"/>
      <c r="S332" s="359"/>
      <c r="T332" s="359"/>
      <c r="U332" s="359"/>
      <c r="V332" s="359"/>
      <c r="W332" s="359"/>
      <c r="X332" s="359"/>
      <c r="Y332" s="359"/>
      <c r="Z332" s="359"/>
      <c r="AA332" s="359"/>
      <c r="AB332" s="359"/>
      <c r="AC332" s="359"/>
      <c r="AD332" s="359"/>
      <c r="AE332" s="359"/>
      <c r="AF332" s="359"/>
    </row>
    <row r="333" spans="1:32" ht="24.75" customHeight="1">
      <c r="A333" s="349" t="s">
        <v>1368</v>
      </c>
      <c r="B333" s="360">
        <v>3</v>
      </c>
      <c r="C333" s="357" t="s">
        <v>1366</v>
      </c>
      <c r="D333" s="304" t="s">
        <v>500</v>
      </c>
      <c r="E333" s="360"/>
      <c r="F333" s="360"/>
      <c r="G333" s="360"/>
      <c r="H333" s="360"/>
      <c r="I333" s="360"/>
      <c r="J333" s="326"/>
      <c r="K333" s="306"/>
      <c r="L333" s="307"/>
      <c r="M333" s="359" t="s">
        <v>1369</v>
      </c>
      <c r="N333" s="359"/>
      <c r="O333" s="359"/>
      <c r="P333" s="359"/>
      <c r="Q333" s="359"/>
      <c r="R333" s="359"/>
      <c r="S333" s="359"/>
      <c r="T333" s="359"/>
      <c r="U333" s="359"/>
      <c r="V333" s="359"/>
      <c r="W333" s="359"/>
      <c r="X333" s="359"/>
      <c r="Y333" s="359"/>
      <c r="Z333" s="359"/>
      <c r="AA333" s="359"/>
      <c r="AB333" s="359"/>
      <c r="AC333" s="359"/>
      <c r="AD333" s="359"/>
      <c r="AE333" s="359"/>
      <c r="AF333" s="359"/>
    </row>
    <row r="334" spans="1:32" ht="24.75" customHeight="1">
      <c r="A334" s="349" t="s">
        <v>1370</v>
      </c>
      <c r="B334" s="360">
        <v>4</v>
      </c>
      <c r="C334" s="357" t="s">
        <v>1366</v>
      </c>
      <c r="D334" s="304" t="s">
        <v>500</v>
      </c>
      <c r="E334" s="360"/>
      <c r="F334" s="360"/>
      <c r="G334" s="360"/>
      <c r="H334" s="360"/>
      <c r="I334" s="360"/>
      <c r="J334" s="326"/>
      <c r="K334" s="306"/>
      <c r="L334" s="307"/>
      <c r="M334" s="359" t="s">
        <v>1369</v>
      </c>
      <c r="N334" s="359"/>
      <c r="O334" s="359"/>
      <c r="P334" s="359"/>
      <c r="Q334" s="359"/>
      <c r="R334" s="359"/>
      <c r="S334" s="359"/>
      <c r="T334" s="359"/>
      <c r="U334" s="359"/>
      <c r="V334" s="359"/>
      <c r="W334" s="359"/>
      <c r="X334" s="359"/>
      <c r="Y334" s="359"/>
      <c r="Z334" s="359"/>
      <c r="AA334" s="359"/>
      <c r="AB334" s="359"/>
      <c r="AC334" s="359"/>
      <c r="AD334" s="359"/>
      <c r="AE334" s="359"/>
      <c r="AF334" s="359"/>
    </row>
    <row r="335" spans="1:32" ht="24.75" customHeight="1">
      <c r="A335" s="349" t="s">
        <v>1371</v>
      </c>
      <c r="B335" s="360">
        <v>5</v>
      </c>
      <c r="C335" s="357" t="s">
        <v>1366</v>
      </c>
      <c r="D335" s="304" t="s">
        <v>500</v>
      </c>
      <c r="E335" s="360"/>
      <c r="F335" s="360"/>
      <c r="G335" s="360"/>
      <c r="H335" s="360"/>
      <c r="I335" s="360"/>
      <c r="J335" s="326"/>
      <c r="K335" s="306"/>
      <c r="L335" s="307"/>
      <c r="M335" s="359" t="s">
        <v>1369</v>
      </c>
      <c r="N335" s="359"/>
      <c r="O335" s="359"/>
      <c r="P335" s="359"/>
      <c r="Q335" s="359"/>
      <c r="R335" s="359"/>
      <c r="S335" s="359"/>
      <c r="T335" s="359"/>
      <c r="U335" s="359"/>
      <c r="V335" s="359"/>
      <c r="W335" s="359"/>
      <c r="X335" s="359"/>
      <c r="Y335" s="359"/>
      <c r="Z335" s="359"/>
      <c r="AA335" s="359"/>
      <c r="AB335" s="359"/>
      <c r="AC335" s="359"/>
      <c r="AD335" s="359"/>
      <c r="AE335" s="359"/>
      <c r="AF335" s="359"/>
    </row>
    <row r="336" spans="1:32" ht="24.75" customHeight="1">
      <c r="A336" s="349" t="s">
        <v>1372</v>
      </c>
      <c r="B336" s="360">
        <v>6</v>
      </c>
      <c r="C336" s="357" t="s">
        <v>1366</v>
      </c>
      <c r="D336" s="304" t="s">
        <v>500</v>
      </c>
      <c r="E336" s="360">
        <v>0.5</v>
      </c>
      <c r="F336" s="360"/>
      <c r="G336" s="360"/>
      <c r="H336" s="360"/>
      <c r="I336" s="360">
        <v>0.2</v>
      </c>
      <c r="J336" s="326">
        <f t="shared" ref="J336:J344" si="119">SUM(F336:I336)</f>
        <v>0.2</v>
      </c>
      <c r="K336" s="306">
        <f t="shared" ref="K336:K344" si="120">(J336/E336)</f>
        <v>0.4</v>
      </c>
      <c r="L336" s="307">
        <f t="shared" ref="L336:L344" si="121">IF(((J336/E336)*100)&gt;=100,100%,(IF(J336=0,"",(J336/E336))))</f>
        <v>0.4</v>
      </c>
      <c r="M336" s="359"/>
      <c r="N336" s="359"/>
      <c r="O336" s="359"/>
      <c r="P336" s="359"/>
      <c r="Q336" s="359"/>
      <c r="R336" s="359"/>
      <c r="S336" s="359"/>
      <c r="T336" s="359"/>
      <c r="U336" s="359"/>
      <c r="V336" s="359"/>
      <c r="W336" s="359"/>
      <c r="X336" s="359"/>
      <c r="Y336" s="359"/>
      <c r="Z336" s="359"/>
      <c r="AA336" s="359"/>
      <c r="AB336" s="359"/>
      <c r="AC336" s="359"/>
      <c r="AD336" s="359"/>
      <c r="AE336" s="359"/>
      <c r="AF336" s="359"/>
    </row>
    <row r="337" spans="1:32" ht="24.75" customHeight="1">
      <c r="A337" s="349" t="s">
        <v>1373</v>
      </c>
      <c r="B337" s="360">
        <v>7</v>
      </c>
      <c r="C337" s="357" t="s">
        <v>1366</v>
      </c>
      <c r="D337" s="304" t="s">
        <v>500</v>
      </c>
      <c r="E337" s="360">
        <v>3</v>
      </c>
      <c r="F337" s="360"/>
      <c r="G337" s="360"/>
      <c r="H337" s="360"/>
      <c r="I337" s="360">
        <v>3</v>
      </c>
      <c r="J337" s="326">
        <f t="shared" si="119"/>
        <v>3</v>
      </c>
      <c r="K337" s="306">
        <f t="shared" si="120"/>
        <v>1</v>
      </c>
      <c r="L337" s="307">
        <f t="shared" si="121"/>
        <v>1</v>
      </c>
      <c r="M337" s="359"/>
      <c r="N337" s="359"/>
      <c r="O337" s="359"/>
      <c r="P337" s="359"/>
      <c r="Q337" s="359"/>
      <c r="R337" s="359"/>
      <c r="S337" s="359"/>
      <c r="T337" s="359"/>
      <c r="U337" s="359"/>
      <c r="V337" s="359"/>
      <c r="W337" s="359"/>
      <c r="X337" s="359"/>
      <c r="Y337" s="359"/>
      <c r="Z337" s="359"/>
      <c r="AA337" s="359"/>
      <c r="AB337" s="359"/>
      <c r="AC337" s="359"/>
      <c r="AD337" s="359"/>
      <c r="AE337" s="359"/>
      <c r="AF337" s="359"/>
    </row>
    <row r="338" spans="1:32" ht="24.75" customHeight="1">
      <c r="A338" s="349" t="s">
        <v>1374</v>
      </c>
      <c r="B338" s="360">
        <v>8</v>
      </c>
      <c r="C338" s="357" t="s">
        <v>1366</v>
      </c>
      <c r="D338" s="304" t="s">
        <v>500</v>
      </c>
      <c r="E338" s="360">
        <v>5</v>
      </c>
      <c r="F338" s="360"/>
      <c r="G338" s="360"/>
      <c r="H338" s="360"/>
      <c r="I338" s="360">
        <v>5</v>
      </c>
      <c r="J338" s="326">
        <f t="shared" si="119"/>
        <v>5</v>
      </c>
      <c r="K338" s="306">
        <f t="shared" si="120"/>
        <v>1</v>
      </c>
      <c r="L338" s="307">
        <f t="shared" si="121"/>
        <v>1</v>
      </c>
      <c r="M338" s="359"/>
      <c r="N338" s="359"/>
      <c r="O338" s="359"/>
      <c r="P338" s="359"/>
      <c r="Q338" s="359"/>
      <c r="R338" s="359"/>
      <c r="S338" s="359"/>
      <c r="T338" s="359"/>
      <c r="U338" s="359"/>
      <c r="V338" s="359"/>
      <c r="W338" s="359"/>
      <c r="X338" s="359"/>
      <c r="Y338" s="359"/>
      <c r="Z338" s="359"/>
      <c r="AA338" s="359"/>
      <c r="AB338" s="359"/>
      <c r="AC338" s="359"/>
      <c r="AD338" s="359"/>
      <c r="AE338" s="359"/>
      <c r="AF338" s="359"/>
    </row>
    <row r="339" spans="1:32" ht="24.75" customHeight="1">
      <c r="A339" s="349" t="s">
        <v>1375</v>
      </c>
      <c r="B339" s="360">
        <v>9</v>
      </c>
      <c r="C339" s="357" t="s">
        <v>1366</v>
      </c>
      <c r="D339" s="304" t="s">
        <v>500</v>
      </c>
      <c r="E339" s="360">
        <v>5</v>
      </c>
      <c r="F339" s="360"/>
      <c r="G339" s="360"/>
      <c r="H339" s="360"/>
      <c r="I339" s="360">
        <v>5</v>
      </c>
      <c r="J339" s="326">
        <f t="shared" si="119"/>
        <v>5</v>
      </c>
      <c r="K339" s="306">
        <f t="shared" si="120"/>
        <v>1</v>
      </c>
      <c r="L339" s="307">
        <f t="shared" si="121"/>
        <v>1</v>
      </c>
      <c r="M339" s="359"/>
      <c r="N339" s="359"/>
      <c r="O339" s="359"/>
      <c r="P339" s="359"/>
      <c r="Q339" s="359"/>
      <c r="R339" s="359"/>
      <c r="S339" s="359"/>
      <c r="T339" s="359"/>
      <c r="U339" s="359"/>
      <c r="V339" s="359"/>
      <c r="W339" s="359"/>
      <c r="X339" s="359"/>
      <c r="Y339" s="359"/>
      <c r="Z339" s="359"/>
      <c r="AA339" s="359"/>
      <c r="AB339" s="359"/>
      <c r="AC339" s="359"/>
      <c r="AD339" s="359"/>
      <c r="AE339" s="359"/>
      <c r="AF339" s="359"/>
    </row>
    <row r="340" spans="1:32" ht="24.75" customHeight="1">
      <c r="A340" s="349" t="s">
        <v>1376</v>
      </c>
      <c r="B340" s="360">
        <v>10</v>
      </c>
      <c r="C340" s="357" t="s">
        <v>1366</v>
      </c>
      <c r="D340" s="304" t="s">
        <v>504</v>
      </c>
      <c r="E340" s="360">
        <v>1</v>
      </c>
      <c r="F340" s="360"/>
      <c r="G340" s="360"/>
      <c r="H340" s="360"/>
      <c r="I340" s="360">
        <v>1</v>
      </c>
      <c r="J340" s="326">
        <f t="shared" si="119"/>
        <v>1</v>
      </c>
      <c r="K340" s="306">
        <f t="shared" si="120"/>
        <v>1</v>
      </c>
      <c r="L340" s="307">
        <f t="shared" si="121"/>
        <v>1</v>
      </c>
      <c r="M340" s="359"/>
      <c r="N340" s="359"/>
      <c r="O340" s="359"/>
      <c r="P340" s="359"/>
      <c r="Q340" s="359"/>
      <c r="R340" s="359"/>
      <c r="S340" s="359"/>
      <c r="T340" s="359"/>
      <c r="U340" s="359"/>
      <c r="V340" s="359"/>
      <c r="W340" s="359"/>
      <c r="X340" s="359"/>
      <c r="Y340" s="359"/>
      <c r="Z340" s="359"/>
      <c r="AA340" s="359"/>
      <c r="AB340" s="359"/>
      <c r="AC340" s="359"/>
      <c r="AD340" s="359"/>
      <c r="AE340" s="359"/>
      <c r="AF340" s="359"/>
    </row>
    <row r="341" spans="1:32" ht="24.75" customHeight="1">
      <c r="A341" s="349" t="s">
        <v>1377</v>
      </c>
      <c r="B341" s="360">
        <v>11</v>
      </c>
      <c r="C341" s="357" t="s">
        <v>1366</v>
      </c>
      <c r="D341" s="304" t="s">
        <v>1046</v>
      </c>
      <c r="E341" s="360">
        <v>2208</v>
      </c>
      <c r="F341" s="360"/>
      <c r="G341" s="360"/>
      <c r="H341" s="360"/>
      <c r="I341" s="360">
        <v>2236</v>
      </c>
      <c r="J341" s="326">
        <f t="shared" si="119"/>
        <v>2236</v>
      </c>
      <c r="K341" s="306">
        <f t="shared" si="120"/>
        <v>1.0126811594202898</v>
      </c>
      <c r="L341" s="307">
        <f t="shared" si="121"/>
        <v>1</v>
      </c>
      <c r="M341" s="359"/>
      <c r="N341" s="359"/>
      <c r="O341" s="359"/>
      <c r="P341" s="359"/>
      <c r="Q341" s="359"/>
      <c r="R341" s="359"/>
      <c r="S341" s="359"/>
      <c r="T341" s="359"/>
      <c r="U341" s="359"/>
      <c r="V341" s="359"/>
      <c r="W341" s="359"/>
      <c r="X341" s="359"/>
      <c r="Y341" s="359"/>
      <c r="Z341" s="359"/>
      <c r="AA341" s="359"/>
      <c r="AB341" s="359"/>
      <c r="AC341" s="359"/>
      <c r="AD341" s="359"/>
      <c r="AE341" s="359"/>
      <c r="AF341" s="359"/>
    </row>
    <row r="342" spans="1:32" ht="24.75" customHeight="1">
      <c r="A342" s="349" t="s">
        <v>1378</v>
      </c>
      <c r="B342" s="360">
        <v>12</v>
      </c>
      <c r="C342" s="357" t="s">
        <v>1366</v>
      </c>
      <c r="D342" s="304" t="s">
        <v>500</v>
      </c>
      <c r="E342" s="360">
        <v>4</v>
      </c>
      <c r="F342" s="360"/>
      <c r="G342" s="360"/>
      <c r="H342" s="360"/>
      <c r="I342" s="360">
        <v>4</v>
      </c>
      <c r="J342" s="326">
        <f t="shared" si="119"/>
        <v>4</v>
      </c>
      <c r="K342" s="306">
        <f t="shared" si="120"/>
        <v>1</v>
      </c>
      <c r="L342" s="307">
        <f t="shared" si="121"/>
        <v>1</v>
      </c>
      <c r="M342" s="359"/>
      <c r="N342" s="359"/>
      <c r="O342" s="359"/>
      <c r="P342" s="359"/>
      <c r="Q342" s="359"/>
      <c r="R342" s="359"/>
      <c r="S342" s="359"/>
      <c r="T342" s="359"/>
      <c r="U342" s="359"/>
      <c r="V342" s="359"/>
      <c r="W342" s="359"/>
      <c r="X342" s="359"/>
      <c r="Y342" s="359"/>
      <c r="Z342" s="359"/>
      <c r="AA342" s="359"/>
      <c r="AB342" s="359"/>
      <c r="AC342" s="359"/>
      <c r="AD342" s="359"/>
      <c r="AE342" s="359"/>
      <c r="AF342" s="359"/>
    </row>
    <row r="343" spans="1:32" ht="24.75" customHeight="1">
      <c r="A343" s="349" t="s">
        <v>1379</v>
      </c>
      <c r="B343" s="360">
        <v>13</v>
      </c>
      <c r="C343" s="357" t="s">
        <v>1366</v>
      </c>
      <c r="D343" s="304" t="s">
        <v>505</v>
      </c>
      <c r="E343" s="360">
        <v>1</v>
      </c>
      <c r="F343" s="360"/>
      <c r="G343" s="360"/>
      <c r="H343" s="360"/>
      <c r="I343" s="360">
        <v>1</v>
      </c>
      <c r="J343" s="326">
        <f t="shared" si="119"/>
        <v>1</v>
      </c>
      <c r="K343" s="306">
        <f t="shared" si="120"/>
        <v>1</v>
      </c>
      <c r="L343" s="307">
        <f t="shared" si="121"/>
        <v>1</v>
      </c>
      <c r="M343" s="359"/>
      <c r="N343" s="359"/>
      <c r="O343" s="359"/>
      <c r="P343" s="359"/>
      <c r="Q343" s="359"/>
      <c r="R343" s="359"/>
      <c r="S343" s="359"/>
      <c r="T343" s="359"/>
      <c r="U343" s="359"/>
      <c r="V343" s="359"/>
      <c r="W343" s="359"/>
      <c r="X343" s="359"/>
      <c r="Y343" s="359"/>
      <c r="Z343" s="359"/>
      <c r="AA343" s="359"/>
      <c r="AB343" s="359"/>
      <c r="AC343" s="359"/>
      <c r="AD343" s="359"/>
      <c r="AE343" s="359"/>
      <c r="AF343" s="359"/>
    </row>
    <row r="344" spans="1:32" ht="24.75" customHeight="1">
      <c r="A344" s="349" t="s">
        <v>1380</v>
      </c>
      <c r="B344" s="360">
        <v>14</v>
      </c>
      <c r="C344" s="357" t="s">
        <v>1366</v>
      </c>
      <c r="D344" s="304" t="s">
        <v>500</v>
      </c>
      <c r="E344" s="360">
        <v>3</v>
      </c>
      <c r="F344" s="360"/>
      <c r="G344" s="360"/>
      <c r="H344" s="360"/>
      <c r="I344" s="360">
        <v>3</v>
      </c>
      <c r="J344" s="326">
        <f t="shared" si="119"/>
        <v>3</v>
      </c>
      <c r="K344" s="306">
        <f t="shared" si="120"/>
        <v>1</v>
      </c>
      <c r="L344" s="307">
        <f t="shared" si="121"/>
        <v>1</v>
      </c>
      <c r="M344" s="359"/>
      <c r="N344" s="359"/>
      <c r="O344" s="359"/>
      <c r="P344" s="359"/>
      <c r="Q344" s="359"/>
      <c r="R344" s="359"/>
      <c r="S344" s="359"/>
      <c r="T344" s="359"/>
      <c r="U344" s="359"/>
      <c r="V344" s="359"/>
      <c r="W344" s="359"/>
      <c r="X344" s="359"/>
      <c r="Y344" s="359"/>
      <c r="Z344" s="359"/>
      <c r="AA344" s="359"/>
      <c r="AB344" s="359"/>
      <c r="AC344" s="359"/>
      <c r="AD344" s="359"/>
      <c r="AE344" s="359"/>
      <c r="AF344" s="359"/>
    </row>
    <row r="345" spans="1:32" ht="24.75" customHeight="1">
      <c r="A345" s="349" t="s">
        <v>1381</v>
      </c>
      <c r="B345" s="360">
        <v>15</v>
      </c>
      <c r="C345" s="357" t="s">
        <v>1366</v>
      </c>
      <c r="D345" s="304" t="s">
        <v>500</v>
      </c>
      <c r="E345" s="360"/>
      <c r="F345" s="360"/>
      <c r="G345" s="360"/>
      <c r="H345" s="360"/>
      <c r="I345" s="360"/>
      <c r="J345" s="326"/>
      <c r="K345" s="306"/>
      <c r="L345" s="307"/>
      <c r="M345" s="359" t="s">
        <v>1369</v>
      </c>
      <c r="N345" s="359"/>
      <c r="O345" s="359"/>
      <c r="P345" s="359"/>
      <c r="Q345" s="359"/>
      <c r="R345" s="359"/>
      <c r="S345" s="359"/>
      <c r="T345" s="359"/>
      <c r="U345" s="359"/>
      <c r="V345" s="359"/>
      <c r="W345" s="359"/>
      <c r="X345" s="359"/>
      <c r="Y345" s="359"/>
      <c r="Z345" s="359"/>
      <c r="AA345" s="359"/>
      <c r="AB345" s="359"/>
      <c r="AC345" s="359"/>
      <c r="AD345" s="359"/>
      <c r="AE345" s="359"/>
      <c r="AF345" s="359"/>
    </row>
    <row r="346" spans="1:32" ht="24.75" customHeight="1">
      <c r="A346" s="349" t="s">
        <v>1382</v>
      </c>
      <c r="B346" s="360">
        <v>16</v>
      </c>
      <c r="C346" s="357" t="s">
        <v>1366</v>
      </c>
      <c r="D346" s="304" t="s">
        <v>500</v>
      </c>
      <c r="E346" s="360">
        <v>10</v>
      </c>
      <c r="F346" s="360"/>
      <c r="G346" s="360"/>
      <c r="H346" s="360"/>
      <c r="I346" s="360">
        <v>10</v>
      </c>
      <c r="J346" s="326">
        <f t="shared" ref="J346:J348" si="122">SUM(F346:I346)</f>
        <v>10</v>
      </c>
      <c r="K346" s="306">
        <f t="shared" ref="K346:K348" si="123">(J346/E346)</f>
        <v>1</v>
      </c>
      <c r="L346" s="307">
        <f t="shared" ref="L346:L348" si="124">IF(((J346/E346)*100)&gt;=100,100%,(IF(J346=0,"",(J346/E346))))</f>
        <v>1</v>
      </c>
      <c r="M346" s="359"/>
      <c r="N346" s="359"/>
      <c r="O346" s="359"/>
      <c r="P346" s="359"/>
      <c r="Q346" s="359"/>
      <c r="R346" s="359"/>
      <c r="S346" s="359"/>
      <c r="T346" s="359"/>
      <c r="U346" s="359"/>
      <c r="V346" s="359"/>
      <c r="W346" s="359"/>
      <c r="X346" s="359"/>
      <c r="Y346" s="359"/>
      <c r="Z346" s="359"/>
      <c r="AA346" s="359"/>
      <c r="AB346" s="359"/>
      <c r="AC346" s="359"/>
      <c r="AD346" s="359"/>
      <c r="AE346" s="359"/>
      <c r="AF346" s="359"/>
    </row>
    <row r="347" spans="1:32" ht="24.75" customHeight="1">
      <c r="A347" s="349" t="s">
        <v>1383</v>
      </c>
      <c r="B347" s="360">
        <v>17</v>
      </c>
      <c r="C347" s="357" t="s">
        <v>1366</v>
      </c>
      <c r="D347" s="304" t="s">
        <v>500</v>
      </c>
      <c r="E347" s="360">
        <v>1</v>
      </c>
      <c r="F347" s="360"/>
      <c r="G347" s="360"/>
      <c r="H347" s="360"/>
      <c r="I347" s="360">
        <v>1</v>
      </c>
      <c r="J347" s="326">
        <f t="shared" si="122"/>
        <v>1</v>
      </c>
      <c r="K347" s="306">
        <f t="shared" si="123"/>
        <v>1</v>
      </c>
      <c r="L347" s="307">
        <f t="shared" si="124"/>
        <v>1</v>
      </c>
      <c r="M347" s="359"/>
      <c r="N347" s="359"/>
      <c r="O347" s="359"/>
      <c r="P347" s="359"/>
      <c r="Q347" s="359"/>
      <c r="R347" s="359"/>
      <c r="S347" s="359"/>
      <c r="T347" s="359"/>
      <c r="U347" s="359"/>
      <c r="V347" s="359"/>
      <c r="W347" s="359"/>
      <c r="X347" s="359"/>
      <c r="Y347" s="359"/>
      <c r="Z347" s="359"/>
      <c r="AA347" s="359"/>
      <c r="AB347" s="359"/>
      <c r="AC347" s="359"/>
      <c r="AD347" s="359"/>
      <c r="AE347" s="359"/>
      <c r="AF347" s="359"/>
    </row>
    <row r="348" spans="1:32" ht="24.75" customHeight="1">
      <c r="A348" s="349" t="s">
        <v>1384</v>
      </c>
      <c r="B348" s="360">
        <v>18</v>
      </c>
      <c r="C348" s="357" t="s">
        <v>1366</v>
      </c>
      <c r="D348" s="304" t="s">
        <v>1385</v>
      </c>
      <c r="E348" s="360">
        <v>16</v>
      </c>
      <c r="F348" s="360"/>
      <c r="G348" s="360"/>
      <c r="H348" s="360"/>
      <c r="I348" s="360">
        <v>27</v>
      </c>
      <c r="J348" s="326">
        <f t="shared" si="122"/>
        <v>27</v>
      </c>
      <c r="K348" s="306">
        <f t="shared" si="123"/>
        <v>1.6875</v>
      </c>
      <c r="L348" s="307">
        <f t="shared" si="124"/>
        <v>1</v>
      </c>
      <c r="M348" s="359"/>
      <c r="N348" s="359"/>
      <c r="O348" s="359"/>
      <c r="P348" s="359"/>
      <c r="Q348" s="359"/>
      <c r="R348" s="359"/>
      <c r="S348" s="359"/>
      <c r="T348" s="359"/>
      <c r="U348" s="359"/>
      <c r="V348" s="359"/>
      <c r="W348" s="359"/>
      <c r="X348" s="359"/>
      <c r="Y348" s="359"/>
      <c r="Z348" s="359"/>
      <c r="AA348" s="359"/>
      <c r="AB348" s="359"/>
      <c r="AC348" s="359"/>
      <c r="AD348" s="359"/>
      <c r="AE348" s="359"/>
      <c r="AF348" s="359"/>
    </row>
    <row r="349" spans="1:32" ht="24.75" customHeight="1">
      <c r="A349" s="349" t="s">
        <v>1386</v>
      </c>
      <c r="B349" s="360">
        <v>19</v>
      </c>
      <c r="C349" s="357" t="s">
        <v>1366</v>
      </c>
      <c r="D349" s="304" t="s">
        <v>500</v>
      </c>
      <c r="E349" s="360"/>
      <c r="F349" s="360"/>
      <c r="G349" s="360"/>
      <c r="H349" s="360"/>
      <c r="I349" s="360"/>
      <c r="J349" s="326"/>
      <c r="K349" s="306"/>
      <c r="L349" s="307"/>
      <c r="M349" s="359" t="s">
        <v>1387</v>
      </c>
      <c r="N349" s="359"/>
      <c r="O349" s="359"/>
      <c r="P349" s="359"/>
      <c r="Q349" s="359"/>
      <c r="R349" s="359"/>
      <c r="S349" s="359"/>
      <c r="T349" s="359"/>
      <c r="U349" s="359"/>
      <c r="V349" s="359"/>
      <c r="W349" s="359"/>
      <c r="X349" s="359"/>
      <c r="Y349" s="359"/>
      <c r="Z349" s="359"/>
      <c r="AA349" s="359"/>
      <c r="AB349" s="359"/>
      <c r="AC349" s="359"/>
      <c r="AD349" s="359"/>
      <c r="AE349" s="359"/>
      <c r="AF349" s="359"/>
    </row>
    <row r="350" spans="1:32" ht="24.75" customHeight="1">
      <c r="A350" s="349" t="s">
        <v>1388</v>
      </c>
      <c r="B350" s="360">
        <v>20</v>
      </c>
      <c r="C350" s="357" t="s">
        <v>1366</v>
      </c>
      <c r="D350" s="304" t="s">
        <v>500</v>
      </c>
      <c r="E350" s="360">
        <v>2</v>
      </c>
      <c r="F350" s="360"/>
      <c r="G350" s="360"/>
      <c r="H350" s="360"/>
      <c r="I350" s="360">
        <v>2</v>
      </c>
      <c r="J350" s="326">
        <f t="shared" ref="J350:J351" si="125">SUM(F350:I350)</f>
        <v>2</v>
      </c>
      <c r="K350" s="306">
        <f t="shared" ref="K350:K351" si="126">(J350/E350)</f>
        <v>1</v>
      </c>
      <c r="L350" s="307">
        <f t="shared" ref="L350:L351" si="127">IF(((J350/E350)*100)&gt;=100,100%,(IF(J350=0,"",(J350/E350))))</f>
        <v>1</v>
      </c>
      <c r="M350" s="359"/>
      <c r="N350" s="359"/>
      <c r="O350" s="359"/>
      <c r="P350" s="359"/>
      <c r="Q350" s="359"/>
      <c r="R350" s="359"/>
      <c r="S350" s="359"/>
      <c r="T350" s="359"/>
      <c r="U350" s="359"/>
      <c r="V350" s="359"/>
      <c r="W350" s="359"/>
      <c r="X350" s="359"/>
      <c r="Y350" s="359"/>
      <c r="Z350" s="359"/>
      <c r="AA350" s="359"/>
      <c r="AB350" s="359"/>
      <c r="AC350" s="359"/>
      <c r="AD350" s="359"/>
      <c r="AE350" s="359"/>
      <c r="AF350" s="359"/>
    </row>
    <row r="351" spans="1:32" ht="24.75" customHeight="1">
      <c r="A351" s="349" t="s">
        <v>1389</v>
      </c>
      <c r="B351" s="360">
        <v>21</v>
      </c>
      <c r="C351" s="357" t="s">
        <v>1366</v>
      </c>
      <c r="D351" s="304" t="s">
        <v>500</v>
      </c>
      <c r="E351" s="360">
        <v>1</v>
      </c>
      <c r="F351" s="360"/>
      <c r="G351" s="360"/>
      <c r="H351" s="360"/>
      <c r="I351" s="360">
        <v>1</v>
      </c>
      <c r="J351" s="326">
        <f t="shared" si="125"/>
        <v>1</v>
      </c>
      <c r="K351" s="306">
        <f t="shared" si="126"/>
        <v>1</v>
      </c>
      <c r="L351" s="307">
        <f t="shared" si="127"/>
        <v>1</v>
      </c>
      <c r="M351" s="359"/>
      <c r="N351" s="359"/>
      <c r="O351" s="359"/>
      <c r="P351" s="359"/>
      <c r="Q351" s="359"/>
      <c r="R351" s="359"/>
      <c r="S351" s="359"/>
      <c r="T351" s="359"/>
      <c r="U351" s="359"/>
      <c r="V351" s="359"/>
      <c r="W351" s="359"/>
      <c r="X351" s="359"/>
      <c r="Y351" s="359"/>
      <c r="Z351" s="359"/>
      <c r="AA351" s="359"/>
      <c r="AB351" s="359"/>
      <c r="AC351" s="359"/>
      <c r="AD351" s="359"/>
      <c r="AE351" s="359"/>
      <c r="AF351" s="359"/>
    </row>
    <row r="352" spans="1:32" ht="24.75" customHeight="1">
      <c r="A352" s="349" t="s">
        <v>1390</v>
      </c>
      <c r="B352" s="360">
        <v>22</v>
      </c>
      <c r="C352" s="357" t="s">
        <v>1366</v>
      </c>
      <c r="D352" s="304" t="s">
        <v>500</v>
      </c>
      <c r="E352" s="360"/>
      <c r="F352" s="360"/>
      <c r="G352" s="360"/>
      <c r="H352" s="360"/>
      <c r="I352" s="360"/>
      <c r="J352" s="326"/>
      <c r="K352" s="306"/>
      <c r="L352" s="307"/>
      <c r="M352" s="359"/>
      <c r="N352" s="359"/>
      <c r="O352" s="359"/>
      <c r="P352" s="359"/>
      <c r="Q352" s="359"/>
      <c r="R352" s="359"/>
      <c r="S352" s="359"/>
      <c r="T352" s="359"/>
      <c r="U352" s="359"/>
      <c r="V352" s="359"/>
      <c r="W352" s="359"/>
      <c r="X352" s="359"/>
      <c r="Y352" s="359"/>
      <c r="Z352" s="359"/>
      <c r="AA352" s="359"/>
      <c r="AB352" s="359"/>
      <c r="AC352" s="359"/>
      <c r="AD352" s="359"/>
      <c r="AE352" s="359"/>
      <c r="AF352" s="359"/>
    </row>
    <row r="353" spans="1:32" ht="24.75" customHeight="1">
      <c r="A353" s="349" t="s">
        <v>1391</v>
      </c>
      <c r="B353" s="360">
        <v>23</v>
      </c>
      <c r="C353" s="357" t="s">
        <v>1366</v>
      </c>
      <c r="D353" s="304" t="s">
        <v>1046</v>
      </c>
      <c r="E353" s="360">
        <v>18</v>
      </c>
      <c r="F353" s="360"/>
      <c r="G353" s="360"/>
      <c r="H353" s="360"/>
      <c r="I353" s="360">
        <v>18</v>
      </c>
      <c r="J353" s="326">
        <f>SUM(F353:I353)</f>
        <v>18</v>
      </c>
      <c r="K353" s="306">
        <f>(J353/E353)</f>
        <v>1</v>
      </c>
      <c r="L353" s="307">
        <f>IF(((J353/E353)*100)&gt;=100,100%,(IF(J353=0,"",(J353/E353))))</f>
        <v>1</v>
      </c>
      <c r="M353" s="359"/>
      <c r="N353" s="359"/>
      <c r="O353" s="359"/>
      <c r="P353" s="359"/>
      <c r="Q353" s="359"/>
      <c r="R353" s="359"/>
      <c r="S353" s="359"/>
      <c r="T353" s="359"/>
      <c r="U353" s="359"/>
      <c r="V353" s="359"/>
      <c r="W353" s="359"/>
      <c r="X353" s="359"/>
      <c r="Y353" s="359"/>
      <c r="Z353" s="359"/>
      <c r="AA353" s="359"/>
      <c r="AB353" s="359"/>
      <c r="AC353" s="359"/>
      <c r="AD353" s="359"/>
      <c r="AE353" s="359"/>
      <c r="AF353" s="359"/>
    </row>
    <row r="354" spans="1:32" ht="24.75" customHeight="1">
      <c r="A354" s="349" t="s">
        <v>1392</v>
      </c>
      <c r="B354" s="360">
        <v>24</v>
      </c>
      <c r="C354" s="357" t="s">
        <v>1366</v>
      </c>
      <c r="D354" s="304" t="s">
        <v>500</v>
      </c>
      <c r="E354" s="360"/>
      <c r="F354" s="360"/>
      <c r="G354" s="360"/>
      <c r="H354" s="360"/>
      <c r="I354" s="360"/>
      <c r="J354" s="326"/>
      <c r="K354" s="306"/>
      <c r="L354" s="307"/>
      <c r="M354" s="359" t="s">
        <v>1387</v>
      </c>
      <c r="N354" s="359"/>
      <c r="O354" s="359"/>
      <c r="P354" s="359"/>
      <c r="Q354" s="359"/>
      <c r="R354" s="359"/>
      <c r="S354" s="359"/>
      <c r="T354" s="359"/>
      <c r="U354" s="359"/>
      <c r="V354" s="359"/>
      <c r="W354" s="359"/>
      <c r="X354" s="359"/>
      <c r="Y354" s="359"/>
      <c r="Z354" s="359"/>
      <c r="AA354" s="359"/>
      <c r="AB354" s="359"/>
      <c r="AC354" s="359"/>
      <c r="AD354" s="359"/>
      <c r="AE354" s="359"/>
      <c r="AF354" s="359"/>
    </row>
    <row r="355" spans="1:32" ht="24.75" customHeight="1">
      <c r="A355" s="349" t="s">
        <v>1393</v>
      </c>
      <c r="B355" s="360">
        <v>25</v>
      </c>
      <c r="C355" s="357" t="s">
        <v>1366</v>
      </c>
      <c r="D355" s="304" t="s">
        <v>500</v>
      </c>
      <c r="E355" s="360">
        <v>30</v>
      </c>
      <c r="F355" s="360"/>
      <c r="G355" s="360"/>
      <c r="H355" s="360"/>
      <c r="I355" s="360">
        <v>30</v>
      </c>
      <c r="J355" s="326">
        <f t="shared" ref="J355:J363" si="128">SUM(F355:I355)</f>
        <v>30</v>
      </c>
      <c r="K355" s="306">
        <f t="shared" ref="K355:K363" si="129">(J355/E355)</f>
        <v>1</v>
      </c>
      <c r="L355" s="307">
        <f t="shared" ref="L355:L363" si="130">IF(((J355/E355)*100)&gt;=100,100%,(IF(J355=0,"",(J355/E355))))</f>
        <v>1</v>
      </c>
      <c r="M355" s="359"/>
      <c r="N355" s="359"/>
      <c r="O355" s="359"/>
      <c r="P355" s="359"/>
      <c r="Q355" s="359"/>
      <c r="R355" s="359"/>
      <c r="S355" s="359"/>
      <c r="T355" s="359"/>
      <c r="U355" s="359"/>
      <c r="V355" s="359"/>
      <c r="W355" s="359"/>
      <c r="X355" s="359"/>
      <c r="Y355" s="359"/>
      <c r="Z355" s="359"/>
      <c r="AA355" s="359"/>
      <c r="AB355" s="359"/>
      <c r="AC355" s="359"/>
      <c r="AD355" s="359"/>
      <c r="AE355" s="359"/>
      <c r="AF355" s="359"/>
    </row>
    <row r="356" spans="1:32" ht="24.75" customHeight="1">
      <c r="A356" s="349" t="s">
        <v>1394</v>
      </c>
      <c r="B356" s="360">
        <v>26</v>
      </c>
      <c r="C356" s="357" t="s">
        <v>1366</v>
      </c>
      <c r="D356" s="304" t="s">
        <v>505</v>
      </c>
      <c r="E356" s="360">
        <v>2</v>
      </c>
      <c r="F356" s="360"/>
      <c r="G356" s="360"/>
      <c r="H356" s="360"/>
      <c r="I356" s="360">
        <v>2</v>
      </c>
      <c r="J356" s="326">
        <f t="shared" si="128"/>
        <v>2</v>
      </c>
      <c r="K356" s="306">
        <f t="shared" si="129"/>
        <v>1</v>
      </c>
      <c r="L356" s="307">
        <f t="shared" si="130"/>
        <v>1</v>
      </c>
      <c r="M356" s="359"/>
      <c r="N356" s="359"/>
      <c r="O356" s="359"/>
      <c r="P356" s="359"/>
      <c r="Q356" s="359"/>
      <c r="R356" s="359"/>
      <c r="S356" s="359"/>
      <c r="T356" s="359"/>
      <c r="U356" s="359"/>
      <c r="V356" s="359"/>
      <c r="W356" s="359"/>
      <c r="X356" s="359"/>
      <c r="Y356" s="359"/>
      <c r="Z356" s="359"/>
      <c r="AA356" s="359"/>
      <c r="AB356" s="359"/>
      <c r="AC356" s="359"/>
      <c r="AD356" s="359"/>
      <c r="AE356" s="359"/>
      <c r="AF356" s="359"/>
    </row>
    <row r="357" spans="1:32" ht="24.75" customHeight="1">
      <c r="A357" s="349" t="s">
        <v>1395</v>
      </c>
      <c r="B357" s="360">
        <v>27</v>
      </c>
      <c r="C357" s="357" t="s">
        <v>1366</v>
      </c>
      <c r="D357" s="304" t="s">
        <v>505</v>
      </c>
      <c r="E357" s="360">
        <v>120</v>
      </c>
      <c r="F357" s="360"/>
      <c r="G357" s="360"/>
      <c r="H357" s="360"/>
      <c r="I357" s="360">
        <v>124</v>
      </c>
      <c r="J357" s="326">
        <f t="shared" si="128"/>
        <v>124</v>
      </c>
      <c r="K357" s="306">
        <f t="shared" si="129"/>
        <v>1.0333333333333334</v>
      </c>
      <c r="L357" s="307">
        <f t="shared" si="130"/>
        <v>1</v>
      </c>
      <c r="M357" s="359"/>
      <c r="N357" s="359"/>
      <c r="O357" s="359"/>
      <c r="P357" s="359"/>
      <c r="Q357" s="359"/>
      <c r="R357" s="359"/>
      <c r="S357" s="359"/>
      <c r="T357" s="359"/>
      <c r="U357" s="359"/>
      <c r="V357" s="359"/>
      <c r="W357" s="359"/>
      <c r="X357" s="359"/>
      <c r="Y357" s="359"/>
      <c r="Z357" s="359"/>
      <c r="AA357" s="359"/>
      <c r="AB357" s="359"/>
      <c r="AC357" s="359"/>
      <c r="AD357" s="359"/>
      <c r="AE357" s="359"/>
      <c r="AF357" s="359"/>
    </row>
    <row r="358" spans="1:32" ht="24.75" customHeight="1">
      <c r="A358" s="349" t="s">
        <v>1396</v>
      </c>
      <c r="B358" s="360">
        <v>28</v>
      </c>
      <c r="C358" s="357" t="s">
        <v>1366</v>
      </c>
      <c r="D358" s="304" t="s">
        <v>500</v>
      </c>
      <c r="E358" s="360">
        <v>1</v>
      </c>
      <c r="F358" s="360"/>
      <c r="G358" s="360"/>
      <c r="H358" s="360"/>
      <c r="I358" s="360">
        <v>1</v>
      </c>
      <c r="J358" s="326">
        <f t="shared" si="128"/>
        <v>1</v>
      </c>
      <c r="K358" s="306">
        <f t="shared" si="129"/>
        <v>1</v>
      </c>
      <c r="L358" s="307">
        <f t="shared" si="130"/>
        <v>1</v>
      </c>
      <c r="M358" s="359"/>
      <c r="N358" s="359"/>
      <c r="O358" s="359"/>
      <c r="P358" s="359"/>
      <c r="Q358" s="359"/>
      <c r="R358" s="359"/>
      <c r="S358" s="359"/>
      <c r="T358" s="359"/>
      <c r="U358" s="359"/>
      <c r="V358" s="359"/>
      <c r="W358" s="359"/>
      <c r="X358" s="359"/>
      <c r="Y358" s="359"/>
      <c r="Z358" s="359"/>
      <c r="AA358" s="359"/>
      <c r="AB358" s="359"/>
      <c r="AC358" s="359"/>
      <c r="AD358" s="359"/>
      <c r="AE358" s="359"/>
      <c r="AF358" s="359"/>
    </row>
    <row r="359" spans="1:32" ht="24.75" customHeight="1">
      <c r="A359" s="349" t="s">
        <v>1397</v>
      </c>
      <c r="B359" s="360">
        <v>29</v>
      </c>
      <c r="C359" s="357" t="s">
        <v>1366</v>
      </c>
      <c r="D359" s="304" t="s">
        <v>500</v>
      </c>
      <c r="E359" s="360">
        <v>20</v>
      </c>
      <c r="F359" s="360"/>
      <c r="G359" s="360"/>
      <c r="H359" s="360"/>
      <c r="I359" s="360">
        <v>20</v>
      </c>
      <c r="J359" s="326">
        <f t="shared" si="128"/>
        <v>20</v>
      </c>
      <c r="K359" s="306">
        <f t="shared" si="129"/>
        <v>1</v>
      </c>
      <c r="L359" s="307">
        <f t="shared" si="130"/>
        <v>1</v>
      </c>
      <c r="M359" s="359"/>
      <c r="N359" s="359"/>
      <c r="O359" s="359"/>
      <c r="P359" s="359"/>
      <c r="Q359" s="359"/>
      <c r="R359" s="359"/>
      <c r="S359" s="359"/>
      <c r="T359" s="359"/>
      <c r="U359" s="359"/>
      <c r="V359" s="359"/>
      <c r="W359" s="359"/>
      <c r="X359" s="359"/>
      <c r="Y359" s="359"/>
      <c r="Z359" s="359"/>
      <c r="AA359" s="359"/>
      <c r="AB359" s="359"/>
      <c r="AC359" s="359"/>
      <c r="AD359" s="359"/>
      <c r="AE359" s="359"/>
      <c r="AF359" s="359"/>
    </row>
    <row r="360" spans="1:32" ht="24.75" customHeight="1">
      <c r="A360" s="349" t="s">
        <v>1398</v>
      </c>
      <c r="B360" s="360">
        <v>30</v>
      </c>
      <c r="C360" s="357" t="s">
        <v>1366</v>
      </c>
      <c r="D360" s="304" t="s">
        <v>500</v>
      </c>
      <c r="E360" s="360">
        <v>1</v>
      </c>
      <c r="F360" s="360"/>
      <c r="G360" s="360"/>
      <c r="H360" s="360"/>
      <c r="I360" s="360">
        <v>1</v>
      </c>
      <c r="J360" s="326">
        <f t="shared" si="128"/>
        <v>1</v>
      </c>
      <c r="K360" s="306">
        <f t="shared" si="129"/>
        <v>1</v>
      </c>
      <c r="L360" s="307">
        <f t="shared" si="130"/>
        <v>1</v>
      </c>
      <c r="M360" s="359"/>
      <c r="N360" s="359"/>
      <c r="O360" s="359"/>
      <c r="P360" s="359"/>
      <c r="Q360" s="359"/>
      <c r="R360" s="359"/>
      <c r="S360" s="359"/>
      <c r="T360" s="359"/>
      <c r="U360" s="359"/>
      <c r="V360" s="359"/>
      <c r="W360" s="359"/>
      <c r="X360" s="359"/>
      <c r="Y360" s="359"/>
      <c r="Z360" s="359"/>
      <c r="AA360" s="359"/>
      <c r="AB360" s="359"/>
      <c r="AC360" s="359"/>
      <c r="AD360" s="359"/>
      <c r="AE360" s="359"/>
      <c r="AF360" s="359"/>
    </row>
    <row r="361" spans="1:32" ht="24.75" customHeight="1">
      <c r="A361" s="349" t="s">
        <v>1399</v>
      </c>
      <c r="B361" s="360">
        <v>31</v>
      </c>
      <c r="C361" s="357" t="s">
        <v>1366</v>
      </c>
      <c r="D361" s="304" t="s">
        <v>500</v>
      </c>
      <c r="E361" s="360">
        <v>1</v>
      </c>
      <c r="F361" s="360"/>
      <c r="G361" s="360"/>
      <c r="H361" s="360"/>
      <c r="I361" s="360">
        <v>1</v>
      </c>
      <c r="J361" s="326">
        <f t="shared" si="128"/>
        <v>1</v>
      </c>
      <c r="K361" s="306">
        <f t="shared" si="129"/>
        <v>1</v>
      </c>
      <c r="L361" s="307">
        <f t="shared" si="130"/>
        <v>1</v>
      </c>
      <c r="M361" s="359"/>
      <c r="N361" s="359"/>
      <c r="O361" s="359"/>
      <c r="P361" s="359"/>
      <c r="Q361" s="359"/>
      <c r="R361" s="359"/>
      <c r="S361" s="359"/>
      <c r="T361" s="359"/>
      <c r="U361" s="359"/>
      <c r="V361" s="359"/>
      <c r="W361" s="359"/>
      <c r="X361" s="359"/>
      <c r="Y361" s="359"/>
      <c r="Z361" s="359"/>
      <c r="AA361" s="359"/>
      <c r="AB361" s="359"/>
      <c r="AC361" s="359"/>
      <c r="AD361" s="359"/>
      <c r="AE361" s="359"/>
      <c r="AF361" s="359"/>
    </row>
    <row r="362" spans="1:32" ht="24.75" customHeight="1">
      <c r="A362" s="349" t="s">
        <v>1400</v>
      </c>
      <c r="B362" s="360">
        <v>32</v>
      </c>
      <c r="C362" s="357" t="s">
        <v>1366</v>
      </c>
      <c r="D362" s="304" t="s">
        <v>500</v>
      </c>
      <c r="E362" s="360">
        <v>2</v>
      </c>
      <c r="F362" s="360"/>
      <c r="G362" s="360"/>
      <c r="H362" s="360"/>
      <c r="I362" s="360">
        <v>2</v>
      </c>
      <c r="J362" s="326">
        <f t="shared" si="128"/>
        <v>2</v>
      </c>
      <c r="K362" s="306">
        <f t="shared" si="129"/>
        <v>1</v>
      </c>
      <c r="L362" s="307">
        <f t="shared" si="130"/>
        <v>1</v>
      </c>
      <c r="M362" s="359"/>
      <c r="N362" s="359"/>
      <c r="O362" s="359"/>
      <c r="P362" s="359"/>
      <c r="Q362" s="359"/>
      <c r="R362" s="359"/>
      <c r="S362" s="359"/>
      <c r="T362" s="359"/>
      <c r="U362" s="359"/>
      <c r="V362" s="359"/>
      <c r="W362" s="359"/>
      <c r="X362" s="359"/>
      <c r="Y362" s="359"/>
      <c r="Z362" s="359"/>
      <c r="AA362" s="359"/>
      <c r="AB362" s="359"/>
      <c r="AC362" s="359"/>
      <c r="AD362" s="359"/>
      <c r="AE362" s="359"/>
      <c r="AF362" s="359"/>
    </row>
    <row r="363" spans="1:32" ht="24.75" customHeight="1">
      <c r="A363" s="349" t="s">
        <v>1401</v>
      </c>
      <c r="B363" s="360">
        <v>33</v>
      </c>
      <c r="C363" s="357" t="s">
        <v>1366</v>
      </c>
      <c r="D363" s="304" t="s">
        <v>500</v>
      </c>
      <c r="E363" s="360">
        <v>2</v>
      </c>
      <c r="F363" s="360"/>
      <c r="G363" s="360"/>
      <c r="H363" s="360"/>
      <c r="I363" s="360">
        <v>2</v>
      </c>
      <c r="J363" s="326">
        <f t="shared" si="128"/>
        <v>2</v>
      </c>
      <c r="K363" s="306">
        <f t="shared" si="129"/>
        <v>1</v>
      </c>
      <c r="L363" s="307">
        <f t="shared" si="130"/>
        <v>1</v>
      </c>
      <c r="M363" s="359"/>
      <c r="N363" s="359"/>
      <c r="O363" s="359"/>
      <c r="P363" s="359"/>
      <c r="Q363" s="359"/>
      <c r="R363" s="359"/>
      <c r="S363" s="359"/>
      <c r="T363" s="359"/>
      <c r="U363" s="359"/>
      <c r="V363" s="359"/>
      <c r="W363" s="359"/>
      <c r="X363" s="359"/>
      <c r="Y363" s="359"/>
      <c r="Z363" s="359"/>
      <c r="AA363" s="359"/>
      <c r="AB363" s="359"/>
      <c r="AC363" s="359"/>
      <c r="AD363" s="359"/>
      <c r="AE363" s="359"/>
      <c r="AF363" s="359"/>
    </row>
    <row r="364" spans="1:32" ht="24.75" customHeight="1">
      <c r="A364" s="349" t="s">
        <v>1402</v>
      </c>
      <c r="B364" s="360">
        <v>34</v>
      </c>
      <c r="C364" s="357" t="s">
        <v>1366</v>
      </c>
      <c r="D364" s="304" t="s">
        <v>500</v>
      </c>
      <c r="E364" s="360"/>
      <c r="F364" s="360"/>
      <c r="G364" s="360"/>
      <c r="H364" s="360"/>
      <c r="I364" s="360"/>
      <c r="J364" s="326"/>
      <c r="K364" s="306"/>
      <c r="L364" s="307"/>
      <c r="M364" s="359"/>
      <c r="N364" s="359"/>
      <c r="O364" s="359"/>
      <c r="P364" s="359"/>
      <c r="Q364" s="359"/>
      <c r="R364" s="359"/>
      <c r="S364" s="359"/>
      <c r="T364" s="359"/>
      <c r="U364" s="359"/>
      <c r="V364" s="359"/>
      <c r="W364" s="359"/>
      <c r="X364" s="359"/>
      <c r="Y364" s="359"/>
      <c r="Z364" s="359"/>
      <c r="AA364" s="359"/>
      <c r="AB364" s="359"/>
      <c r="AC364" s="359"/>
      <c r="AD364" s="359"/>
      <c r="AE364" s="359"/>
      <c r="AF364" s="359"/>
    </row>
    <row r="365" spans="1:32" ht="24.75" customHeight="1">
      <c r="A365" s="349" t="s">
        <v>1403</v>
      </c>
      <c r="B365" s="360">
        <v>35</v>
      </c>
      <c r="C365" s="357" t="s">
        <v>1366</v>
      </c>
      <c r="D365" s="304" t="s">
        <v>500</v>
      </c>
      <c r="E365" s="360">
        <v>10</v>
      </c>
      <c r="F365" s="360"/>
      <c r="G365" s="360"/>
      <c r="H365" s="360"/>
      <c r="I365" s="360">
        <v>10</v>
      </c>
      <c r="J365" s="326">
        <f>SUM(F365:I365)</f>
        <v>10</v>
      </c>
      <c r="K365" s="306">
        <f>(J365/E365)</f>
        <v>1</v>
      </c>
      <c r="L365" s="307">
        <f>IF(((J365/E365)*100)&gt;=100,100%,(IF(J365=0,"",(J365/E365))))</f>
        <v>1</v>
      </c>
      <c r="M365" s="359"/>
      <c r="N365" s="359"/>
      <c r="O365" s="359"/>
      <c r="P365" s="359"/>
      <c r="Q365" s="359"/>
      <c r="R365" s="359"/>
      <c r="S365" s="359"/>
      <c r="T365" s="359"/>
      <c r="U365" s="359"/>
      <c r="V365" s="359"/>
      <c r="W365" s="359"/>
      <c r="X365" s="359"/>
      <c r="Y365" s="359"/>
      <c r="Z365" s="359"/>
      <c r="AA365" s="359"/>
      <c r="AB365" s="359"/>
      <c r="AC365" s="359"/>
      <c r="AD365" s="359"/>
      <c r="AE365" s="359"/>
      <c r="AF365" s="359"/>
    </row>
    <row r="366" spans="1:32" ht="24.75" customHeight="1">
      <c r="A366" s="356" t="s">
        <v>1404</v>
      </c>
      <c r="B366" s="292">
        <f>COUNT(B367:B386)</f>
        <v>20</v>
      </c>
      <c r="C366" s="293"/>
      <c r="D366" s="294"/>
      <c r="E366" s="292">
        <f>COUNT(E367:E386)</f>
        <v>15</v>
      </c>
      <c r="F366" s="295"/>
      <c r="G366" s="295"/>
      <c r="H366" s="295"/>
      <c r="I366" s="295"/>
      <c r="J366" s="296"/>
      <c r="K366" s="297"/>
      <c r="L366" s="298">
        <f>AVERAGE(L367:L386)</f>
        <v>0.93444999009704888</v>
      </c>
      <c r="M366" s="299"/>
      <c r="N366" s="275"/>
      <c r="O366" s="275"/>
      <c r="P366" s="275"/>
      <c r="Q366" s="275"/>
      <c r="R366" s="275"/>
      <c r="S366" s="275"/>
      <c r="T366" s="275"/>
      <c r="U366" s="275"/>
      <c r="V366" s="275"/>
      <c r="W366" s="275"/>
      <c r="X366" s="275"/>
      <c r="Y366" s="275"/>
      <c r="Z366" s="275"/>
      <c r="AA366" s="275"/>
      <c r="AB366" s="275"/>
      <c r="AC366" s="275"/>
      <c r="AD366" s="275"/>
      <c r="AE366" s="275"/>
      <c r="AF366" s="275"/>
    </row>
    <row r="367" spans="1:32" ht="24.75" customHeight="1">
      <c r="A367" s="349" t="s">
        <v>1405</v>
      </c>
      <c r="B367" s="360">
        <v>1</v>
      </c>
      <c r="C367" s="357" t="s">
        <v>1404</v>
      </c>
      <c r="D367" s="304" t="s">
        <v>500</v>
      </c>
      <c r="E367" s="360">
        <v>8</v>
      </c>
      <c r="F367" s="360"/>
      <c r="G367" s="360"/>
      <c r="H367" s="360"/>
      <c r="I367" s="360">
        <v>8</v>
      </c>
      <c r="J367" s="326">
        <f t="shared" ref="J367:J373" si="131">SUM(F367:I367)</f>
        <v>8</v>
      </c>
      <c r="K367" s="306">
        <f t="shared" ref="K367:K373" si="132">(J367/E367)</f>
        <v>1</v>
      </c>
      <c r="L367" s="307">
        <f t="shared" ref="L367:L373" si="133">IF(((J367/E367)*100)&gt;=100,100%,(IF(J367=0,"",(J367/E367))))</f>
        <v>1</v>
      </c>
      <c r="M367" s="359"/>
      <c r="N367" s="359"/>
      <c r="O367" s="359"/>
      <c r="P367" s="359"/>
      <c r="Q367" s="359"/>
      <c r="R367" s="359"/>
      <c r="S367" s="359"/>
      <c r="T367" s="359"/>
      <c r="U367" s="359"/>
      <c r="V367" s="359"/>
      <c r="W367" s="359"/>
      <c r="X367" s="359"/>
      <c r="Y367" s="359"/>
      <c r="Z367" s="359"/>
      <c r="AA367" s="359"/>
      <c r="AB367" s="359"/>
      <c r="AC367" s="359"/>
      <c r="AD367" s="359"/>
      <c r="AE367" s="359"/>
      <c r="AF367" s="359"/>
    </row>
    <row r="368" spans="1:32" ht="24.75" customHeight="1">
      <c r="A368" s="349" t="s">
        <v>1406</v>
      </c>
      <c r="B368" s="360">
        <v>2</v>
      </c>
      <c r="C368" s="357" t="s">
        <v>1404</v>
      </c>
      <c r="D368" s="304" t="s">
        <v>500</v>
      </c>
      <c r="E368" s="361">
        <v>1</v>
      </c>
      <c r="F368" s="360"/>
      <c r="G368" s="360"/>
      <c r="H368" s="360"/>
      <c r="I368" s="361">
        <v>1</v>
      </c>
      <c r="J368" s="326">
        <f t="shared" si="131"/>
        <v>1</v>
      </c>
      <c r="K368" s="306">
        <f t="shared" si="132"/>
        <v>1</v>
      </c>
      <c r="L368" s="307">
        <f t="shared" si="133"/>
        <v>1</v>
      </c>
      <c r="M368" s="359"/>
      <c r="N368" s="359"/>
      <c r="O368" s="359"/>
      <c r="P368" s="359"/>
      <c r="Q368" s="359"/>
      <c r="R368" s="359"/>
      <c r="S368" s="359"/>
      <c r="T368" s="359"/>
      <c r="U368" s="359"/>
      <c r="V368" s="359"/>
      <c r="W368" s="359"/>
      <c r="X368" s="359"/>
      <c r="Y368" s="359"/>
      <c r="Z368" s="359"/>
      <c r="AA368" s="359"/>
      <c r="AB368" s="359"/>
      <c r="AC368" s="359"/>
      <c r="AD368" s="359"/>
      <c r="AE368" s="359"/>
      <c r="AF368" s="359"/>
    </row>
    <row r="369" spans="1:32" ht="24.75" customHeight="1">
      <c r="A369" s="349" t="s">
        <v>1407</v>
      </c>
      <c r="B369" s="360">
        <v>3</v>
      </c>
      <c r="C369" s="357" t="s">
        <v>1404</v>
      </c>
      <c r="D369" s="304" t="s">
        <v>500</v>
      </c>
      <c r="E369" s="360">
        <v>13</v>
      </c>
      <c r="F369" s="360"/>
      <c r="G369" s="360"/>
      <c r="H369" s="360"/>
      <c r="I369" s="360">
        <v>24</v>
      </c>
      <c r="J369" s="326">
        <f t="shared" si="131"/>
        <v>24</v>
      </c>
      <c r="K369" s="306">
        <f t="shared" si="132"/>
        <v>1.8461538461538463</v>
      </c>
      <c r="L369" s="307">
        <f t="shared" si="133"/>
        <v>1</v>
      </c>
      <c r="M369" s="359"/>
      <c r="N369" s="359"/>
      <c r="O369" s="359"/>
      <c r="P369" s="359"/>
      <c r="Q369" s="359"/>
      <c r="R369" s="359"/>
      <c r="S369" s="359"/>
      <c r="T369" s="359"/>
      <c r="U369" s="359"/>
      <c r="V369" s="359"/>
      <c r="W369" s="359"/>
      <c r="X369" s="359"/>
      <c r="Y369" s="359"/>
      <c r="Z369" s="359"/>
      <c r="AA369" s="359"/>
      <c r="AB369" s="359"/>
      <c r="AC369" s="359"/>
      <c r="AD369" s="359"/>
      <c r="AE369" s="359"/>
      <c r="AF369" s="359"/>
    </row>
    <row r="370" spans="1:32" ht="24.75" customHeight="1">
      <c r="A370" s="349" t="s">
        <v>1408</v>
      </c>
      <c r="B370" s="360">
        <v>4</v>
      </c>
      <c r="C370" s="357" t="s">
        <v>1404</v>
      </c>
      <c r="D370" s="304" t="s">
        <v>500</v>
      </c>
      <c r="E370" s="360">
        <v>100</v>
      </c>
      <c r="F370" s="360"/>
      <c r="G370" s="360"/>
      <c r="H370" s="360"/>
      <c r="I370" s="360">
        <v>101</v>
      </c>
      <c r="J370" s="326">
        <f t="shared" si="131"/>
        <v>101</v>
      </c>
      <c r="K370" s="306">
        <f t="shared" si="132"/>
        <v>1.01</v>
      </c>
      <c r="L370" s="307">
        <f t="shared" si="133"/>
        <v>1</v>
      </c>
      <c r="M370" s="359"/>
      <c r="N370" s="359"/>
      <c r="O370" s="359"/>
      <c r="P370" s="359"/>
      <c r="Q370" s="359"/>
      <c r="R370" s="359"/>
      <c r="S370" s="359"/>
      <c r="T370" s="359"/>
      <c r="U370" s="359"/>
      <c r="V370" s="359"/>
      <c r="W370" s="359"/>
      <c r="X370" s="359"/>
      <c r="Y370" s="359"/>
      <c r="Z370" s="359"/>
      <c r="AA370" s="359"/>
      <c r="AB370" s="359"/>
      <c r="AC370" s="359"/>
      <c r="AD370" s="359"/>
      <c r="AE370" s="359"/>
      <c r="AF370" s="359"/>
    </row>
    <row r="371" spans="1:32" ht="24.75" customHeight="1">
      <c r="A371" s="349" t="s">
        <v>1409</v>
      </c>
      <c r="B371" s="360">
        <v>5</v>
      </c>
      <c r="C371" s="357" t="s">
        <v>1404</v>
      </c>
      <c r="D371" s="304" t="s">
        <v>500</v>
      </c>
      <c r="E371" s="360">
        <v>100</v>
      </c>
      <c r="F371" s="360"/>
      <c r="G371" s="360"/>
      <c r="H371" s="360"/>
      <c r="I371" s="360">
        <v>119</v>
      </c>
      <c r="J371" s="326">
        <f t="shared" si="131"/>
        <v>119</v>
      </c>
      <c r="K371" s="306">
        <f t="shared" si="132"/>
        <v>1.19</v>
      </c>
      <c r="L371" s="307">
        <f t="shared" si="133"/>
        <v>1</v>
      </c>
      <c r="M371" s="359"/>
      <c r="N371" s="359"/>
      <c r="O371" s="359"/>
      <c r="P371" s="359"/>
      <c r="Q371" s="359"/>
      <c r="R371" s="359"/>
      <c r="S371" s="359"/>
      <c r="T371" s="359"/>
      <c r="U371" s="359"/>
      <c r="V371" s="359"/>
      <c r="W371" s="359"/>
      <c r="X371" s="359"/>
      <c r="Y371" s="359"/>
      <c r="Z371" s="359"/>
      <c r="AA371" s="359"/>
      <c r="AB371" s="359"/>
      <c r="AC371" s="359"/>
      <c r="AD371" s="359"/>
      <c r="AE371" s="359"/>
      <c r="AF371" s="359"/>
    </row>
    <row r="372" spans="1:32" ht="24.75" customHeight="1">
      <c r="A372" s="349" t="s">
        <v>1410</v>
      </c>
      <c r="B372" s="360">
        <v>6</v>
      </c>
      <c r="C372" s="357" t="s">
        <v>1404</v>
      </c>
      <c r="D372" s="304" t="s">
        <v>500</v>
      </c>
      <c r="E372" s="360">
        <v>100</v>
      </c>
      <c r="F372" s="360"/>
      <c r="G372" s="360"/>
      <c r="H372" s="360"/>
      <c r="I372" s="360">
        <v>100</v>
      </c>
      <c r="J372" s="326">
        <f t="shared" si="131"/>
        <v>100</v>
      </c>
      <c r="K372" s="306">
        <f t="shared" si="132"/>
        <v>1</v>
      </c>
      <c r="L372" s="307">
        <f t="shared" si="133"/>
        <v>1</v>
      </c>
      <c r="M372" s="359"/>
      <c r="N372" s="359"/>
      <c r="O372" s="359"/>
      <c r="P372" s="359"/>
      <c r="Q372" s="359"/>
      <c r="R372" s="359"/>
      <c r="S372" s="359"/>
      <c r="T372" s="359"/>
      <c r="U372" s="359"/>
      <c r="V372" s="359"/>
      <c r="W372" s="359"/>
      <c r="X372" s="359"/>
      <c r="Y372" s="359"/>
      <c r="Z372" s="359"/>
      <c r="AA372" s="359"/>
      <c r="AB372" s="359"/>
      <c r="AC372" s="359"/>
      <c r="AD372" s="359"/>
      <c r="AE372" s="359"/>
      <c r="AF372" s="359"/>
    </row>
    <row r="373" spans="1:32" ht="24.75" customHeight="1">
      <c r="A373" s="349" t="s">
        <v>1411</v>
      </c>
      <c r="B373" s="360">
        <v>7</v>
      </c>
      <c r="C373" s="357" t="s">
        <v>1404</v>
      </c>
      <c r="D373" s="304" t="s">
        <v>500</v>
      </c>
      <c r="E373" s="361">
        <v>1</v>
      </c>
      <c r="F373" s="360"/>
      <c r="G373" s="360"/>
      <c r="H373" s="360"/>
      <c r="I373" s="361">
        <v>1</v>
      </c>
      <c r="J373" s="326">
        <f t="shared" si="131"/>
        <v>1</v>
      </c>
      <c r="K373" s="306">
        <f t="shared" si="132"/>
        <v>1</v>
      </c>
      <c r="L373" s="307">
        <f t="shared" si="133"/>
        <v>1</v>
      </c>
      <c r="M373" s="359"/>
      <c r="N373" s="359"/>
      <c r="O373" s="359"/>
      <c r="P373" s="359"/>
      <c r="Q373" s="359"/>
      <c r="R373" s="359"/>
      <c r="S373" s="359"/>
      <c r="T373" s="359"/>
      <c r="U373" s="359"/>
      <c r="V373" s="359"/>
      <c r="W373" s="359"/>
      <c r="X373" s="359"/>
      <c r="Y373" s="359"/>
      <c r="Z373" s="359"/>
      <c r="AA373" s="359"/>
      <c r="AB373" s="359"/>
      <c r="AC373" s="359"/>
      <c r="AD373" s="359"/>
      <c r="AE373" s="359"/>
      <c r="AF373" s="359"/>
    </row>
    <row r="374" spans="1:32" ht="24.75" customHeight="1">
      <c r="A374" s="349" t="s">
        <v>1412</v>
      </c>
      <c r="B374" s="360">
        <v>8</v>
      </c>
      <c r="C374" s="357" t="s">
        <v>1404</v>
      </c>
      <c r="D374" s="304" t="s">
        <v>500</v>
      </c>
      <c r="E374" s="360"/>
      <c r="F374" s="360"/>
      <c r="G374" s="360"/>
      <c r="H374" s="360"/>
      <c r="I374" s="360"/>
      <c r="J374" s="326"/>
      <c r="K374" s="306"/>
      <c r="L374" s="307"/>
      <c r="M374" s="359"/>
      <c r="N374" s="359"/>
      <c r="O374" s="359"/>
      <c r="P374" s="359"/>
      <c r="Q374" s="359"/>
      <c r="R374" s="359"/>
      <c r="S374" s="359"/>
      <c r="T374" s="359"/>
      <c r="U374" s="359"/>
      <c r="V374" s="359"/>
      <c r="W374" s="359"/>
      <c r="X374" s="359"/>
      <c r="Y374" s="359"/>
      <c r="Z374" s="359"/>
      <c r="AA374" s="359"/>
      <c r="AB374" s="359"/>
      <c r="AC374" s="359"/>
      <c r="AD374" s="359"/>
      <c r="AE374" s="359"/>
      <c r="AF374" s="359"/>
    </row>
    <row r="375" spans="1:32" ht="24.75" customHeight="1">
      <c r="A375" s="349" t="s">
        <v>1413</v>
      </c>
      <c r="B375" s="360">
        <v>9</v>
      </c>
      <c r="C375" s="357" t="s">
        <v>1404</v>
      </c>
      <c r="D375" s="304" t="s">
        <v>500</v>
      </c>
      <c r="E375" s="360"/>
      <c r="F375" s="360"/>
      <c r="G375" s="360"/>
      <c r="H375" s="360"/>
      <c r="I375" s="360"/>
      <c r="J375" s="326"/>
      <c r="K375" s="306"/>
      <c r="L375" s="307"/>
      <c r="M375" s="359"/>
      <c r="N375" s="359"/>
      <c r="O375" s="359"/>
      <c r="P375" s="359"/>
      <c r="Q375" s="359"/>
      <c r="R375" s="359"/>
      <c r="S375" s="359"/>
      <c r="T375" s="359"/>
      <c r="U375" s="359"/>
      <c r="V375" s="359"/>
      <c r="W375" s="359"/>
      <c r="X375" s="359"/>
      <c r="Y375" s="359"/>
      <c r="Z375" s="359"/>
      <c r="AA375" s="359"/>
      <c r="AB375" s="359"/>
      <c r="AC375" s="359"/>
      <c r="AD375" s="359"/>
      <c r="AE375" s="359"/>
      <c r="AF375" s="359"/>
    </row>
    <row r="376" spans="1:32" ht="24.75" customHeight="1">
      <c r="A376" s="349" t="s">
        <v>1414</v>
      </c>
      <c r="B376" s="360">
        <v>10</v>
      </c>
      <c r="C376" s="357" t="s">
        <v>1404</v>
      </c>
      <c r="D376" s="304" t="s">
        <v>500</v>
      </c>
      <c r="E376" s="360"/>
      <c r="F376" s="360"/>
      <c r="G376" s="360"/>
      <c r="H376" s="360"/>
      <c r="I376" s="360"/>
      <c r="J376" s="326"/>
      <c r="K376" s="306"/>
      <c r="L376" s="307"/>
      <c r="M376" s="359"/>
      <c r="N376" s="359"/>
      <c r="O376" s="359"/>
      <c r="P376" s="359"/>
      <c r="Q376" s="359"/>
      <c r="R376" s="359"/>
      <c r="S376" s="359"/>
      <c r="T376" s="359"/>
      <c r="U376" s="359"/>
      <c r="V376" s="359"/>
      <c r="W376" s="359"/>
      <c r="X376" s="359"/>
      <c r="Y376" s="359"/>
      <c r="Z376" s="359"/>
      <c r="AA376" s="359"/>
      <c r="AB376" s="359"/>
      <c r="AC376" s="359"/>
      <c r="AD376" s="359"/>
      <c r="AE376" s="359"/>
      <c r="AF376" s="359"/>
    </row>
    <row r="377" spans="1:32" ht="24.75" customHeight="1">
      <c r="A377" s="349" t="s">
        <v>1415</v>
      </c>
      <c r="B377" s="360">
        <v>11</v>
      </c>
      <c r="C377" s="357" t="s">
        <v>1404</v>
      </c>
      <c r="D377" s="304" t="s">
        <v>500</v>
      </c>
      <c r="E377" s="360"/>
      <c r="F377" s="360"/>
      <c r="G377" s="360"/>
      <c r="H377" s="360"/>
      <c r="I377" s="360"/>
      <c r="J377" s="326"/>
      <c r="K377" s="306"/>
      <c r="L377" s="307"/>
      <c r="M377" s="359"/>
      <c r="N377" s="359"/>
      <c r="O377" s="359"/>
      <c r="P377" s="359"/>
      <c r="Q377" s="359"/>
      <c r="R377" s="359"/>
      <c r="S377" s="359"/>
      <c r="T377" s="359"/>
      <c r="U377" s="359"/>
      <c r="V377" s="359"/>
      <c r="W377" s="359"/>
      <c r="X377" s="359"/>
      <c r="Y377" s="359"/>
      <c r="Z377" s="359"/>
      <c r="AA377" s="359"/>
      <c r="AB377" s="359"/>
      <c r="AC377" s="359"/>
      <c r="AD377" s="359"/>
      <c r="AE377" s="359"/>
      <c r="AF377" s="359"/>
    </row>
    <row r="378" spans="1:32" ht="24.75" customHeight="1">
      <c r="A378" s="349" t="s">
        <v>1416</v>
      </c>
      <c r="B378" s="360">
        <v>12</v>
      </c>
      <c r="C378" s="357" t="s">
        <v>1404</v>
      </c>
      <c r="D378" s="304" t="s">
        <v>500</v>
      </c>
      <c r="E378" s="362">
        <v>0.06</v>
      </c>
      <c r="F378" s="360"/>
      <c r="G378" s="360"/>
      <c r="H378" s="360"/>
      <c r="I378" s="360">
        <v>403</v>
      </c>
      <c r="J378" s="326">
        <f t="shared" ref="J378:J382" si="134">SUM(F378:I378)</f>
        <v>403</v>
      </c>
      <c r="K378" s="306">
        <f t="shared" ref="K378:K382" si="135">(J378/E378)</f>
        <v>6716.666666666667</v>
      </c>
      <c r="L378" s="307">
        <f t="shared" ref="L378:L382" si="136">IF(((J378/E378)*100)&gt;=100,100%,(IF(J378=0,"",(J378/E378))))</f>
        <v>1</v>
      </c>
      <c r="M378" s="359"/>
      <c r="N378" s="359"/>
      <c r="O378" s="359"/>
      <c r="P378" s="359"/>
      <c r="Q378" s="359"/>
      <c r="R378" s="359"/>
      <c r="S378" s="359"/>
      <c r="T378" s="359"/>
      <c r="U378" s="359"/>
      <c r="V378" s="359"/>
      <c r="W378" s="359"/>
      <c r="X378" s="359"/>
      <c r="Y378" s="359"/>
      <c r="Z378" s="359"/>
      <c r="AA378" s="359"/>
      <c r="AB378" s="359"/>
      <c r="AC378" s="359"/>
      <c r="AD378" s="359"/>
      <c r="AE378" s="359"/>
      <c r="AF378" s="359"/>
    </row>
    <row r="379" spans="1:32" ht="24.75" customHeight="1">
      <c r="A379" s="349" t="s">
        <v>1417</v>
      </c>
      <c r="B379" s="360">
        <v>13</v>
      </c>
      <c r="C379" s="357" t="s">
        <v>1404</v>
      </c>
      <c r="D379" s="304" t="s">
        <v>500</v>
      </c>
      <c r="E379" s="360">
        <v>17</v>
      </c>
      <c r="F379" s="360"/>
      <c r="G379" s="360"/>
      <c r="H379" s="360"/>
      <c r="I379" s="360">
        <v>8</v>
      </c>
      <c r="J379" s="326">
        <f t="shared" si="134"/>
        <v>8</v>
      </c>
      <c r="K379" s="306">
        <f t="shared" si="135"/>
        <v>0.47058823529411764</v>
      </c>
      <c r="L379" s="307">
        <f t="shared" si="136"/>
        <v>0.47058823529411764</v>
      </c>
      <c r="M379" s="359"/>
      <c r="N379" s="359"/>
      <c r="O379" s="359"/>
      <c r="P379" s="359"/>
      <c r="Q379" s="359"/>
      <c r="R379" s="359"/>
      <c r="S379" s="359"/>
      <c r="T379" s="359"/>
      <c r="U379" s="359"/>
      <c r="V379" s="359"/>
      <c r="W379" s="359"/>
      <c r="X379" s="359"/>
      <c r="Y379" s="359"/>
      <c r="Z379" s="359"/>
      <c r="AA379" s="359"/>
      <c r="AB379" s="359"/>
      <c r="AC379" s="359"/>
      <c r="AD379" s="359"/>
      <c r="AE379" s="359"/>
      <c r="AF379" s="359"/>
    </row>
    <row r="380" spans="1:32" ht="24.75" customHeight="1">
      <c r="A380" s="349" t="s">
        <v>1418</v>
      </c>
      <c r="B380" s="360">
        <v>14</v>
      </c>
      <c r="C380" s="357" t="s">
        <v>1404</v>
      </c>
      <c r="D380" s="304" t="s">
        <v>500</v>
      </c>
      <c r="E380" s="360">
        <v>198</v>
      </c>
      <c r="F380" s="360"/>
      <c r="G380" s="360"/>
      <c r="H380" s="360"/>
      <c r="I380" s="360">
        <v>122</v>
      </c>
      <c r="J380" s="326">
        <f t="shared" si="134"/>
        <v>122</v>
      </c>
      <c r="K380" s="306">
        <f t="shared" si="135"/>
        <v>0.61616161616161613</v>
      </c>
      <c r="L380" s="307">
        <f t="shared" si="136"/>
        <v>0.61616161616161613</v>
      </c>
      <c r="M380" s="359"/>
      <c r="N380" s="359"/>
      <c r="O380" s="359"/>
      <c r="P380" s="359"/>
      <c r="Q380" s="359"/>
      <c r="R380" s="359"/>
      <c r="S380" s="359"/>
      <c r="T380" s="359"/>
      <c r="U380" s="359"/>
      <c r="V380" s="359"/>
      <c r="W380" s="359"/>
      <c r="X380" s="359"/>
      <c r="Y380" s="359"/>
      <c r="Z380" s="359"/>
      <c r="AA380" s="359"/>
      <c r="AB380" s="359"/>
      <c r="AC380" s="359"/>
      <c r="AD380" s="359"/>
      <c r="AE380" s="359"/>
      <c r="AF380" s="359"/>
    </row>
    <row r="381" spans="1:32" ht="24.75" customHeight="1">
      <c r="A381" s="349" t="s">
        <v>1419</v>
      </c>
      <c r="B381" s="360">
        <v>15</v>
      </c>
      <c r="C381" s="357" t="s">
        <v>1404</v>
      </c>
      <c r="D381" s="304" t="s">
        <v>500</v>
      </c>
      <c r="E381" s="360">
        <v>16</v>
      </c>
      <c r="F381" s="360"/>
      <c r="G381" s="360"/>
      <c r="H381" s="360"/>
      <c r="I381" s="360">
        <v>30</v>
      </c>
      <c r="J381" s="326">
        <f t="shared" si="134"/>
        <v>30</v>
      </c>
      <c r="K381" s="306">
        <f t="shared" si="135"/>
        <v>1.875</v>
      </c>
      <c r="L381" s="307">
        <f t="shared" si="136"/>
        <v>1</v>
      </c>
      <c r="M381" s="359"/>
      <c r="N381" s="359"/>
      <c r="O381" s="359"/>
      <c r="P381" s="359"/>
      <c r="Q381" s="359"/>
      <c r="R381" s="359"/>
      <c r="S381" s="359"/>
      <c r="T381" s="359"/>
      <c r="U381" s="359"/>
      <c r="V381" s="359"/>
      <c r="W381" s="359"/>
      <c r="X381" s="359"/>
      <c r="Y381" s="359"/>
      <c r="Z381" s="359"/>
      <c r="AA381" s="359"/>
      <c r="AB381" s="359"/>
      <c r="AC381" s="359"/>
      <c r="AD381" s="359"/>
      <c r="AE381" s="359"/>
      <c r="AF381" s="359"/>
    </row>
    <row r="382" spans="1:32" ht="24.75" customHeight="1">
      <c r="A382" s="349" t="s">
        <v>1420</v>
      </c>
      <c r="B382" s="360">
        <v>16</v>
      </c>
      <c r="C382" s="357" t="s">
        <v>1404</v>
      </c>
      <c r="D382" s="304" t="s">
        <v>500</v>
      </c>
      <c r="E382" s="360">
        <v>100</v>
      </c>
      <c r="F382" s="360"/>
      <c r="G382" s="360"/>
      <c r="H382" s="360"/>
      <c r="I382" s="360">
        <v>222</v>
      </c>
      <c r="J382" s="326">
        <f t="shared" si="134"/>
        <v>222</v>
      </c>
      <c r="K382" s="306">
        <f t="shared" si="135"/>
        <v>2.2200000000000002</v>
      </c>
      <c r="L382" s="307">
        <f t="shared" si="136"/>
        <v>1</v>
      </c>
      <c r="M382" s="359"/>
      <c r="N382" s="359"/>
      <c r="O382" s="359"/>
      <c r="P382" s="359"/>
      <c r="Q382" s="359"/>
      <c r="R382" s="359"/>
      <c r="S382" s="359"/>
      <c r="T382" s="359"/>
      <c r="U382" s="359"/>
      <c r="V382" s="359"/>
      <c r="W382" s="359"/>
      <c r="X382" s="359"/>
      <c r="Y382" s="359"/>
      <c r="Z382" s="359"/>
      <c r="AA382" s="359"/>
      <c r="AB382" s="359"/>
      <c r="AC382" s="359"/>
      <c r="AD382" s="359"/>
      <c r="AE382" s="359"/>
      <c r="AF382" s="359"/>
    </row>
    <row r="383" spans="1:32" ht="24.75" customHeight="1">
      <c r="A383" s="349" t="s">
        <v>1421</v>
      </c>
      <c r="B383" s="360">
        <v>17</v>
      </c>
      <c r="C383" s="357" t="s">
        <v>1404</v>
      </c>
      <c r="D383" s="304" t="s">
        <v>500</v>
      </c>
      <c r="E383" s="360"/>
      <c r="F383" s="360"/>
      <c r="G383" s="360"/>
      <c r="H383" s="360"/>
      <c r="I383" s="360"/>
      <c r="J383" s="326"/>
      <c r="K383" s="306"/>
      <c r="L383" s="307"/>
      <c r="M383" s="359"/>
      <c r="N383" s="359"/>
      <c r="O383" s="359"/>
      <c r="P383" s="359"/>
      <c r="Q383" s="359"/>
      <c r="R383" s="359"/>
      <c r="S383" s="359"/>
      <c r="T383" s="359"/>
      <c r="U383" s="359"/>
      <c r="V383" s="359"/>
      <c r="W383" s="359"/>
      <c r="X383" s="359"/>
      <c r="Y383" s="359"/>
      <c r="Z383" s="359"/>
      <c r="AA383" s="359"/>
      <c r="AB383" s="359"/>
      <c r="AC383" s="359"/>
      <c r="AD383" s="359"/>
      <c r="AE383" s="359"/>
      <c r="AF383" s="359"/>
    </row>
    <row r="384" spans="1:32" ht="24.75" customHeight="1">
      <c r="A384" s="349" t="s">
        <v>1422</v>
      </c>
      <c r="B384" s="360">
        <v>18</v>
      </c>
      <c r="C384" s="357" t="s">
        <v>1404</v>
      </c>
      <c r="D384" s="304" t="s">
        <v>500</v>
      </c>
      <c r="E384" s="360">
        <v>20</v>
      </c>
      <c r="F384" s="360"/>
      <c r="G384" s="360"/>
      <c r="H384" s="360"/>
      <c r="I384" s="360">
        <v>25</v>
      </c>
      <c r="J384" s="326">
        <f t="shared" ref="J384:J386" si="137">SUM(F384:I384)</f>
        <v>25</v>
      </c>
      <c r="K384" s="306">
        <f t="shared" ref="K384:K386" si="138">(J384/E384)</f>
        <v>1.25</v>
      </c>
      <c r="L384" s="307">
        <f t="shared" ref="L384:L386" si="139">IF(((J384/E384)*100)&gt;=100,100%,(IF(J384=0,"",(J384/E384))))</f>
        <v>1</v>
      </c>
      <c r="M384" s="359"/>
      <c r="N384" s="359"/>
      <c r="O384" s="359"/>
      <c r="P384" s="359"/>
      <c r="Q384" s="359"/>
      <c r="R384" s="359"/>
      <c r="S384" s="359"/>
      <c r="T384" s="359"/>
      <c r="U384" s="359"/>
      <c r="V384" s="359"/>
      <c r="W384" s="359"/>
      <c r="X384" s="359"/>
      <c r="Y384" s="359"/>
      <c r="Z384" s="359"/>
      <c r="AA384" s="359"/>
      <c r="AB384" s="359"/>
      <c r="AC384" s="359"/>
      <c r="AD384" s="359"/>
      <c r="AE384" s="359"/>
      <c r="AF384" s="359"/>
    </row>
    <row r="385" spans="1:32" ht="24.75" customHeight="1">
      <c r="A385" s="349" t="s">
        <v>1423</v>
      </c>
      <c r="B385" s="360">
        <v>19</v>
      </c>
      <c r="C385" s="357" t="s">
        <v>1404</v>
      </c>
      <c r="D385" s="304" t="s">
        <v>500</v>
      </c>
      <c r="E385" s="360">
        <v>2809631</v>
      </c>
      <c r="F385" s="360"/>
      <c r="G385" s="360"/>
      <c r="H385" s="363"/>
      <c r="I385" s="360">
        <v>4147496</v>
      </c>
      <c r="J385" s="326">
        <f t="shared" si="137"/>
        <v>4147496</v>
      </c>
      <c r="K385" s="306">
        <f t="shared" si="138"/>
        <v>1.476171070151205</v>
      </c>
      <c r="L385" s="307">
        <f t="shared" si="139"/>
        <v>1</v>
      </c>
      <c r="M385" s="359"/>
      <c r="N385" s="359"/>
      <c r="O385" s="359"/>
      <c r="P385" s="359"/>
      <c r="Q385" s="359"/>
      <c r="R385" s="359"/>
      <c r="S385" s="359"/>
      <c r="T385" s="359"/>
      <c r="U385" s="359"/>
      <c r="V385" s="359"/>
      <c r="W385" s="359"/>
      <c r="X385" s="359"/>
      <c r="Y385" s="359"/>
      <c r="Z385" s="359"/>
      <c r="AA385" s="359"/>
      <c r="AB385" s="359"/>
      <c r="AC385" s="359"/>
      <c r="AD385" s="359"/>
      <c r="AE385" s="359"/>
      <c r="AF385" s="359"/>
    </row>
    <row r="386" spans="1:32" ht="24.75" customHeight="1">
      <c r="A386" s="349" t="s">
        <v>1424</v>
      </c>
      <c r="B386" s="360">
        <v>20</v>
      </c>
      <c r="C386" s="357" t="s">
        <v>1404</v>
      </c>
      <c r="D386" s="304" t="s">
        <v>500</v>
      </c>
      <c r="E386" s="360">
        <v>100</v>
      </c>
      <c r="F386" s="360"/>
      <c r="G386" s="360"/>
      <c r="H386" s="360"/>
      <c r="I386" s="360">
        <v>93</v>
      </c>
      <c r="J386" s="326">
        <f t="shared" si="137"/>
        <v>93</v>
      </c>
      <c r="K386" s="306">
        <f t="shared" si="138"/>
        <v>0.93</v>
      </c>
      <c r="L386" s="307">
        <f t="shared" si="139"/>
        <v>0.93</v>
      </c>
      <c r="M386" s="359"/>
      <c r="N386" s="359"/>
      <c r="O386" s="359"/>
      <c r="P386" s="359"/>
      <c r="Q386" s="359"/>
      <c r="R386" s="359"/>
      <c r="S386" s="359"/>
      <c r="T386" s="359"/>
      <c r="U386" s="359"/>
      <c r="V386" s="359"/>
      <c r="W386" s="359"/>
      <c r="X386" s="359"/>
      <c r="Y386" s="359"/>
      <c r="Z386" s="359"/>
      <c r="AA386" s="359"/>
      <c r="AB386" s="359"/>
      <c r="AC386" s="359"/>
      <c r="AD386" s="359"/>
      <c r="AE386" s="359"/>
      <c r="AF386" s="359"/>
    </row>
    <row r="387" spans="1:32" ht="24.75" customHeight="1">
      <c r="A387" s="356" t="s">
        <v>1425</v>
      </c>
      <c r="B387" s="292">
        <f>COUNT(B388:B405)</f>
        <v>18</v>
      </c>
      <c r="C387" s="293"/>
      <c r="D387" s="294"/>
      <c r="E387" s="292">
        <f>COUNT(E388:E405)</f>
        <v>16</v>
      </c>
      <c r="F387" s="295"/>
      <c r="G387" s="295"/>
      <c r="H387" s="295"/>
      <c r="I387" s="295"/>
      <c r="J387" s="296"/>
      <c r="K387" s="297"/>
      <c r="L387" s="298">
        <f>AVERAGE(L388:L405)</f>
        <v>0.95405991052818873</v>
      </c>
      <c r="M387" s="299"/>
      <c r="N387" s="275"/>
      <c r="O387" s="275"/>
      <c r="P387" s="275"/>
      <c r="Q387" s="275"/>
      <c r="R387" s="275"/>
      <c r="S387" s="275"/>
      <c r="T387" s="275"/>
      <c r="U387" s="275"/>
      <c r="V387" s="275"/>
      <c r="W387" s="275"/>
      <c r="X387" s="275"/>
      <c r="Y387" s="275"/>
      <c r="Z387" s="275"/>
      <c r="AA387" s="275"/>
      <c r="AB387" s="275"/>
      <c r="AC387" s="275"/>
      <c r="AD387" s="275"/>
      <c r="AE387" s="275"/>
      <c r="AF387" s="275"/>
    </row>
    <row r="388" spans="1:32" ht="24.75" customHeight="1">
      <c r="A388" s="349" t="s">
        <v>1426</v>
      </c>
      <c r="B388" s="360">
        <v>1</v>
      </c>
      <c r="C388" s="357" t="s">
        <v>1427</v>
      </c>
      <c r="D388" s="304" t="s">
        <v>500</v>
      </c>
      <c r="E388" s="360">
        <v>1</v>
      </c>
      <c r="F388" s="360"/>
      <c r="G388" s="360"/>
      <c r="H388" s="363"/>
      <c r="I388" s="360">
        <v>1</v>
      </c>
      <c r="J388" s="326">
        <f t="shared" ref="J388:J391" si="140">SUM(F388:I388)</f>
        <v>1</v>
      </c>
      <c r="K388" s="306">
        <f t="shared" ref="K388:K391" si="141">(J388/E388)</f>
        <v>1</v>
      </c>
      <c r="L388" s="307">
        <f t="shared" ref="L388:L391" si="142">IF(((J388/E388)*100)&gt;=100,100%,(IF(J388=0,"",(J388/E388))))</f>
        <v>1</v>
      </c>
      <c r="M388" s="359"/>
      <c r="N388" s="359"/>
      <c r="O388" s="359"/>
      <c r="P388" s="359"/>
      <c r="Q388" s="359"/>
      <c r="R388" s="359"/>
      <c r="S388" s="359"/>
      <c r="T388" s="359"/>
      <c r="U388" s="359"/>
      <c r="V388" s="359"/>
      <c r="W388" s="359"/>
      <c r="X388" s="359"/>
      <c r="Y388" s="359"/>
      <c r="Z388" s="359"/>
      <c r="AA388" s="359"/>
      <c r="AB388" s="359"/>
      <c r="AC388" s="359"/>
      <c r="AD388" s="359"/>
      <c r="AE388" s="359"/>
      <c r="AF388" s="359"/>
    </row>
    <row r="389" spans="1:32" ht="24.75" customHeight="1">
      <c r="A389" s="349" t="s">
        <v>1428</v>
      </c>
      <c r="B389" s="360">
        <v>2</v>
      </c>
      <c r="C389" s="357" t="s">
        <v>1427</v>
      </c>
      <c r="D389" s="304" t="s">
        <v>501</v>
      </c>
      <c r="E389" s="360">
        <v>19671</v>
      </c>
      <c r="F389" s="360"/>
      <c r="G389" s="360"/>
      <c r="H389" s="363"/>
      <c r="I389" s="360">
        <v>5212</v>
      </c>
      <c r="J389" s="326">
        <f t="shared" si="140"/>
        <v>5212</v>
      </c>
      <c r="K389" s="306">
        <f t="shared" si="141"/>
        <v>0.26495856845101928</v>
      </c>
      <c r="L389" s="307">
        <f t="shared" si="142"/>
        <v>0.26495856845101928</v>
      </c>
      <c r="M389" s="364" t="s">
        <v>1429</v>
      </c>
      <c r="N389" s="359"/>
      <c r="O389" s="359"/>
      <c r="P389" s="359"/>
      <c r="Q389" s="359"/>
      <c r="R389" s="359"/>
      <c r="S389" s="359"/>
      <c r="T389" s="359"/>
      <c r="U389" s="359"/>
      <c r="V389" s="359"/>
      <c r="W389" s="359"/>
      <c r="X389" s="359"/>
      <c r="Y389" s="359"/>
      <c r="Z389" s="359"/>
      <c r="AA389" s="359"/>
      <c r="AB389" s="359"/>
      <c r="AC389" s="359"/>
      <c r="AD389" s="359"/>
      <c r="AE389" s="359"/>
      <c r="AF389" s="359"/>
    </row>
    <row r="390" spans="1:32" ht="24.75" customHeight="1">
      <c r="A390" s="349" t="s">
        <v>1430</v>
      </c>
      <c r="B390" s="360">
        <v>3</v>
      </c>
      <c r="C390" s="357" t="s">
        <v>1427</v>
      </c>
      <c r="D390" s="304" t="s">
        <v>501</v>
      </c>
      <c r="E390" s="360">
        <v>2</v>
      </c>
      <c r="F390" s="360"/>
      <c r="G390" s="360">
        <v>1</v>
      </c>
      <c r="H390" s="363"/>
      <c r="I390" s="360">
        <v>1</v>
      </c>
      <c r="J390" s="326">
        <f t="shared" si="140"/>
        <v>2</v>
      </c>
      <c r="K390" s="306">
        <f t="shared" si="141"/>
        <v>1</v>
      </c>
      <c r="L390" s="307">
        <f t="shared" si="142"/>
        <v>1</v>
      </c>
      <c r="M390" s="359"/>
      <c r="N390" s="359"/>
      <c r="O390" s="359"/>
      <c r="P390" s="359"/>
      <c r="Q390" s="359"/>
      <c r="R390" s="359"/>
      <c r="S390" s="359"/>
      <c r="T390" s="359"/>
      <c r="U390" s="359"/>
      <c r="V390" s="359"/>
      <c r="W390" s="359"/>
      <c r="X390" s="359"/>
      <c r="Y390" s="359"/>
      <c r="Z390" s="359"/>
      <c r="AA390" s="359"/>
      <c r="AB390" s="359"/>
      <c r="AC390" s="359"/>
      <c r="AD390" s="359"/>
      <c r="AE390" s="359"/>
      <c r="AF390" s="359"/>
    </row>
    <row r="391" spans="1:32" ht="24.75" customHeight="1">
      <c r="A391" s="349" t="s">
        <v>1431</v>
      </c>
      <c r="B391" s="360">
        <v>4</v>
      </c>
      <c r="C391" s="357" t="s">
        <v>1427</v>
      </c>
      <c r="D391" s="304" t="s">
        <v>501</v>
      </c>
      <c r="E391" s="360">
        <v>30</v>
      </c>
      <c r="F391" s="360"/>
      <c r="G391" s="360">
        <v>5</v>
      </c>
      <c r="H391" s="363"/>
      <c r="I391" s="360">
        <v>25</v>
      </c>
      <c r="J391" s="326">
        <f t="shared" si="140"/>
        <v>30</v>
      </c>
      <c r="K391" s="306">
        <f t="shared" si="141"/>
        <v>1</v>
      </c>
      <c r="L391" s="307">
        <f t="shared" si="142"/>
        <v>1</v>
      </c>
      <c r="M391" s="359"/>
      <c r="N391" s="359"/>
      <c r="O391" s="359"/>
      <c r="P391" s="359"/>
      <c r="Q391" s="359"/>
      <c r="R391" s="359"/>
      <c r="S391" s="359"/>
      <c r="T391" s="359"/>
      <c r="U391" s="359"/>
      <c r="V391" s="359"/>
      <c r="W391" s="359"/>
      <c r="X391" s="359"/>
      <c r="Y391" s="359"/>
      <c r="Z391" s="359"/>
      <c r="AA391" s="359"/>
      <c r="AB391" s="359"/>
      <c r="AC391" s="359"/>
      <c r="AD391" s="359"/>
      <c r="AE391" s="359"/>
      <c r="AF391" s="359"/>
    </row>
    <row r="392" spans="1:32" ht="24.75" customHeight="1">
      <c r="A392" s="349" t="s">
        <v>1432</v>
      </c>
      <c r="B392" s="360">
        <v>5</v>
      </c>
      <c r="C392" s="357" t="s">
        <v>1427</v>
      </c>
      <c r="D392" s="304" t="s">
        <v>1433</v>
      </c>
      <c r="E392" s="360"/>
      <c r="F392" s="360"/>
      <c r="G392" s="360"/>
      <c r="H392" s="363"/>
      <c r="I392" s="360"/>
      <c r="J392" s="326"/>
      <c r="K392" s="306"/>
      <c r="L392" s="307"/>
      <c r="M392" s="359"/>
      <c r="N392" s="359"/>
      <c r="O392" s="359"/>
      <c r="P392" s="359"/>
      <c r="Q392" s="359"/>
      <c r="R392" s="359"/>
      <c r="S392" s="359"/>
      <c r="T392" s="359"/>
      <c r="U392" s="359"/>
      <c r="V392" s="359"/>
      <c r="W392" s="359"/>
      <c r="X392" s="359"/>
      <c r="Y392" s="359"/>
      <c r="Z392" s="359"/>
      <c r="AA392" s="359"/>
      <c r="AB392" s="359"/>
      <c r="AC392" s="359"/>
      <c r="AD392" s="359"/>
      <c r="AE392" s="359"/>
      <c r="AF392" s="359"/>
    </row>
    <row r="393" spans="1:32" ht="24.75" customHeight="1">
      <c r="A393" s="349" t="s">
        <v>1434</v>
      </c>
      <c r="B393" s="360">
        <v>6</v>
      </c>
      <c r="C393" s="357" t="s">
        <v>1427</v>
      </c>
      <c r="D393" s="304" t="s">
        <v>501</v>
      </c>
      <c r="E393" s="360">
        <v>14</v>
      </c>
      <c r="F393" s="360"/>
      <c r="G393" s="360"/>
      <c r="H393" s="363"/>
      <c r="I393" s="360">
        <v>15</v>
      </c>
      <c r="J393" s="326">
        <f t="shared" ref="J393:J396" si="143">SUM(F393:I393)</f>
        <v>15</v>
      </c>
      <c r="K393" s="306">
        <f t="shared" ref="K393:K396" si="144">(J393/E393)</f>
        <v>1.0714285714285714</v>
      </c>
      <c r="L393" s="307">
        <f t="shared" ref="L393:L396" si="145">IF(((J393/E393)*100)&gt;=100,100%,(IF(J393=0,"",(J393/E393))))</f>
        <v>1</v>
      </c>
      <c r="M393" s="359"/>
      <c r="N393" s="359"/>
      <c r="O393" s="359"/>
      <c r="P393" s="359"/>
      <c r="Q393" s="359"/>
      <c r="R393" s="359"/>
      <c r="S393" s="359"/>
      <c r="T393" s="359"/>
      <c r="U393" s="359"/>
      <c r="V393" s="359"/>
      <c r="W393" s="359"/>
      <c r="X393" s="359"/>
      <c r="Y393" s="359"/>
      <c r="Z393" s="359"/>
      <c r="AA393" s="359"/>
      <c r="AB393" s="359"/>
      <c r="AC393" s="359"/>
      <c r="AD393" s="359"/>
      <c r="AE393" s="359"/>
      <c r="AF393" s="359"/>
    </row>
    <row r="394" spans="1:32" ht="24.75" customHeight="1">
      <c r="A394" s="349" t="s">
        <v>1435</v>
      </c>
      <c r="B394" s="360">
        <v>7</v>
      </c>
      <c r="C394" s="357" t="s">
        <v>1427</v>
      </c>
      <c r="D394" s="304" t="s">
        <v>501</v>
      </c>
      <c r="E394" s="360">
        <v>15</v>
      </c>
      <c r="F394" s="360"/>
      <c r="G394" s="360">
        <v>14</v>
      </c>
      <c r="H394" s="363"/>
      <c r="I394" s="360">
        <v>4</v>
      </c>
      <c r="J394" s="326">
        <f t="shared" si="143"/>
        <v>18</v>
      </c>
      <c r="K394" s="306">
        <f t="shared" si="144"/>
        <v>1.2</v>
      </c>
      <c r="L394" s="307">
        <f t="shared" si="145"/>
        <v>1</v>
      </c>
      <c r="M394" s="359"/>
      <c r="N394" s="359"/>
      <c r="O394" s="359"/>
      <c r="P394" s="359"/>
      <c r="Q394" s="359"/>
      <c r="R394" s="359"/>
      <c r="S394" s="359"/>
      <c r="T394" s="359"/>
      <c r="U394" s="359"/>
      <c r="V394" s="359"/>
      <c r="W394" s="359"/>
      <c r="X394" s="359"/>
      <c r="Y394" s="359"/>
      <c r="Z394" s="359"/>
      <c r="AA394" s="359"/>
      <c r="AB394" s="359"/>
      <c r="AC394" s="359"/>
      <c r="AD394" s="359"/>
      <c r="AE394" s="359"/>
      <c r="AF394" s="359"/>
    </row>
    <row r="395" spans="1:32" ht="24.75" customHeight="1">
      <c r="A395" s="349" t="s">
        <v>1436</v>
      </c>
      <c r="B395" s="360">
        <v>8</v>
      </c>
      <c r="C395" s="357" t="s">
        <v>1427</v>
      </c>
      <c r="D395" s="304" t="s">
        <v>501</v>
      </c>
      <c r="E395" s="360">
        <v>98</v>
      </c>
      <c r="F395" s="360"/>
      <c r="G395" s="360">
        <v>30</v>
      </c>
      <c r="H395" s="363"/>
      <c r="I395" s="360">
        <v>102</v>
      </c>
      <c r="J395" s="326">
        <f t="shared" si="143"/>
        <v>132</v>
      </c>
      <c r="K395" s="306">
        <f t="shared" si="144"/>
        <v>1.346938775510204</v>
      </c>
      <c r="L395" s="307">
        <f t="shared" si="145"/>
        <v>1</v>
      </c>
      <c r="M395" s="359"/>
      <c r="N395" s="359"/>
      <c r="O395" s="359"/>
      <c r="P395" s="359"/>
      <c r="Q395" s="359"/>
      <c r="R395" s="359"/>
      <c r="S395" s="359"/>
      <c r="T395" s="359"/>
      <c r="U395" s="359"/>
      <c r="V395" s="359"/>
      <c r="W395" s="359"/>
      <c r="X395" s="359"/>
      <c r="Y395" s="359"/>
      <c r="Z395" s="359"/>
      <c r="AA395" s="359"/>
      <c r="AB395" s="359"/>
      <c r="AC395" s="359"/>
      <c r="AD395" s="359"/>
      <c r="AE395" s="359"/>
      <c r="AF395" s="359"/>
    </row>
    <row r="396" spans="1:32" ht="24.75" customHeight="1">
      <c r="A396" s="349" t="s">
        <v>1437</v>
      </c>
      <c r="B396" s="360">
        <v>9</v>
      </c>
      <c r="C396" s="357" t="s">
        <v>1427</v>
      </c>
      <c r="D396" s="304" t="s">
        <v>501</v>
      </c>
      <c r="E396" s="360">
        <v>15</v>
      </c>
      <c r="F396" s="360"/>
      <c r="G396" s="360">
        <v>7</v>
      </c>
      <c r="H396" s="363"/>
      <c r="I396" s="360">
        <v>26</v>
      </c>
      <c r="J396" s="326">
        <f t="shared" si="143"/>
        <v>33</v>
      </c>
      <c r="K396" s="306">
        <f t="shared" si="144"/>
        <v>2.2000000000000002</v>
      </c>
      <c r="L396" s="307">
        <f t="shared" si="145"/>
        <v>1</v>
      </c>
      <c r="M396" s="359"/>
      <c r="N396" s="359"/>
      <c r="O396" s="359"/>
      <c r="P396" s="359"/>
      <c r="Q396" s="359"/>
      <c r="R396" s="359"/>
      <c r="S396" s="359"/>
      <c r="T396" s="359"/>
      <c r="U396" s="359"/>
      <c r="V396" s="359"/>
      <c r="W396" s="359"/>
      <c r="X396" s="359"/>
      <c r="Y396" s="359"/>
      <c r="Z396" s="359"/>
      <c r="AA396" s="359"/>
      <c r="AB396" s="359"/>
      <c r="AC396" s="359"/>
      <c r="AD396" s="359"/>
      <c r="AE396" s="359"/>
      <c r="AF396" s="359"/>
    </row>
    <row r="397" spans="1:32" ht="24.75" customHeight="1">
      <c r="A397" s="349" t="s">
        <v>1438</v>
      </c>
      <c r="B397" s="360">
        <v>10</v>
      </c>
      <c r="C397" s="357" t="s">
        <v>1427</v>
      </c>
      <c r="D397" s="304" t="s">
        <v>501</v>
      </c>
      <c r="E397" s="360"/>
      <c r="F397" s="360"/>
      <c r="G397" s="360"/>
      <c r="H397" s="363"/>
      <c r="I397" s="360"/>
      <c r="J397" s="326"/>
      <c r="K397" s="306"/>
      <c r="L397" s="307"/>
      <c r="M397" s="359"/>
      <c r="N397" s="359"/>
      <c r="O397" s="359"/>
      <c r="P397" s="359"/>
      <c r="Q397" s="359"/>
      <c r="R397" s="359"/>
      <c r="S397" s="359"/>
      <c r="T397" s="359"/>
      <c r="U397" s="359"/>
      <c r="V397" s="359"/>
      <c r="W397" s="359"/>
      <c r="X397" s="359"/>
      <c r="Y397" s="359"/>
      <c r="Z397" s="359"/>
      <c r="AA397" s="359"/>
      <c r="AB397" s="359"/>
      <c r="AC397" s="359"/>
      <c r="AD397" s="359"/>
      <c r="AE397" s="359"/>
      <c r="AF397" s="359"/>
    </row>
    <row r="398" spans="1:32" ht="24.75" customHeight="1">
      <c r="A398" s="349" t="s">
        <v>1439</v>
      </c>
      <c r="B398" s="360">
        <v>11</v>
      </c>
      <c r="C398" s="357" t="s">
        <v>1427</v>
      </c>
      <c r="D398" s="304" t="s">
        <v>500</v>
      </c>
      <c r="E398" s="360">
        <v>20</v>
      </c>
      <c r="F398" s="360"/>
      <c r="G398" s="360">
        <v>25</v>
      </c>
      <c r="H398" s="363"/>
      <c r="I398" s="360">
        <v>0</v>
      </c>
      <c r="J398" s="326">
        <f t="shared" ref="J398:J405" si="146">SUM(F398:I398)</f>
        <v>25</v>
      </c>
      <c r="K398" s="306">
        <f t="shared" ref="K398:K405" si="147">(J398/E398)</f>
        <v>1.25</v>
      </c>
      <c r="L398" s="307">
        <f t="shared" ref="L398:L405" si="148">IF(((J398/E398)*100)&gt;=100,100%,(IF(J398=0,"",(J398/E398))))</f>
        <v>1</v>
      </c>
      <c r="M398" s="359"/>
      <c r="N398" s="359"/>
      <c r="O398" s="359"/>
      <c r="P398" s="359"/>
      <c r="Q398" s="359"/>
      <c r="R398" s="359"/>
      <c r="S398" s="359"/>
      <c r="T398" s="359"/>
      <c r="U398" s="359"/>
      <c r="V398" s="359"/>
      <c r="W398" s="359"/>
      <c r="X398" s="359"/>
      <c r="Y398" s="359"/>
      <c r="Z398" s="359"/>
      <c r="AA398" s="359"/>
      <c r="AB398" s="359"/>
      <c r="AC398" s="359"/>
      <c r="AD398" s="359"/>
      <c r="AE398" s="359"/>
      <c r="AF398" s="359"/>
    </row>
    <row r="399" spans="1:32" ht="24.75" customHeight="1">
      <c r="A399" s="349" t="s">
        <v>1440</v>
      </c>
      <c r="B399" s="360">
        <v>12</v>
      </c>
      <c r="C399" s="357" t="s">
        <v>1427</v>
      </c>
      <c r="D399" s="304" t="s">
        <v>1297</v>
      </c>
      <c r="E399" s="360">
        <v>2</v>
      </c>
      <c r="F399" s="360"/>
      <c r="G399" s="360">
        <v>17</v>
      </c>
      <c r="H399" s="363"/>
      <c r="I399" s="360">
        <v>7</v>
      </c>
      <c r="J399" s="326">
        <f t="shared" si="146"/>
        <v>24</v>
      </c>
      <c r="K399" s="306">
        <f t="shared" si="147"/>
        <v>12</v>
      </c>
      <c r="L399" s="307">
        <f t="shared" si="148"/>
        <v>1</v>
      </c>
      <c r="M399" s="359"/>
      <c r="N399" s="359"/>
      <c r="O399" s="359"/>
      <c r="P399" s="359"/>
      <c r="Q399" s="359"/>
      <c r="R399" s="359"/>
      <c r="S399" s="359"/>
      <c r="T399" s="359"/>
      <c r="U399" s="359"/>
      <c r="V399" s="359"/>
      <c r="W399" s="359"/>
      <c r="X399" s="359"/>
      <c r="Y399" s="359"/>
      <c r="Z399" s="359"/>
      <c r="AA399" s="359"/>
      <c r="AB399" s="359"/>
      <c r="AC399" s="359"/>
      <c r="AD399" s="359"/>
      <c r="AE399" s="359"/>
      <c r="AF399" s="359"/>
    </row>
    <row r="400" spans="1:32" ht="24.75" customHeight="1">
      <c r="A400" s="349" t="s">
        <v>1441</v>
      </c>
      <c r="B400" s="360">
        <v>13</v>
      </c>
      <c r="C400" s="357" t="s">
        <v>1427</v>
      </c>
      <c r="D400" s="304" t="s">
        <v>501</v>
      </c>
      <c r="E400" s="360">
        <v>1</v>
      </c>
      <c r="F400" s="360"/>
      <c r="G400" s="360">
        <v>1</v>
      </c>
      <c r="H400" s="363"/>
      <c r="I400" s="360">
        <v>0</v>
      </c>
      <c r="J400" s="326">
        <f t="shared" si="146"/>
        <v>1</v>
      </c>
      <c r="K400" s="306">
        <f t="shared" si="147"/>
        <v>1</v>
      </c>
      <c r="L400" s="307">
        <f t="shared" si="148"/>
        <v>1</v>
      </c>
      <c r="M400" s="359"/>
      <c r="N400" s="359"/>
      <c r="O400" s="359"/>
      <c r="P400" s="359"/>
      <c r="Q400" s="359"/>
      <c r="R400" s="359"/>
      <c r="S400" s="359"/>
      <c r="T400" s="359"/>
      <c r="U400" s="359"/>
      <c r="V400" s="359"/>
      <c r="W400" s="359"/>
      <c r="X400" s="359"/>
      <c r="Y400" s="359"/>
      <c r="Z400" s="359"/>
      <c r="AA400" s="359"/>
      <c r="AB400" s="359"/>
      <c r="AC400" s="359"/>
      <c r="AD400" s="359"/>
      <c r="AE400" s="359"/>
      <c r="AF400" s="359"/>
    </row>
    <row r="401" spans="1:32" ht="24.75" customHeight="1">
      <c r="A401" s="349" t="s">
        <v>1442</v>
      </c>
      <c r="B401" s="360">
        <v>14</v>
      </c>
      <c r="C401" s="357" t="s">
        <v>1427</v>
      </c>
      <c r="D401" s="304" t="s">
        <v>501</v>
      </c>
      <c r="E401" s="360">
        <v>224</v>
      </c>
      <c r="F401" s="360"/>
      <c r="G401" s="360"/>
      <c r="H401" s="363"/>
      <c r="I401" s="360">
        <v>224</v>
      </c>
      <c r="J401" s="326">
        <f t="shared" si="146"/>
        <v>224</v>
      </c>
      <c r="K401" s="306">
        <f t="shared" si="147"/>
        <v>1</v>
      </c>
      <c r="L401" s="307">
        <f t="shared" si="148"/>
        <v>1</v>
      </c>
      <c r="M401" s="359"/>
      <c r="N401" s="359"/>
      <c r="O401" s="359"/>
      <c r="P401" s="359"/>
      <c r="Q401" s="359"/>
      <c r="R401" s="359"/>
      <c r="S401" s="359"/>
      <c r="T401" s="359"/>
      <c r="U401" s="359"/>
      <c r="V401" s="359"/>
      <c r="W401" s="359"/>
      <c r="X401" s="359"/>
      <c r="Y401" s="359"/>
      <c r="Z401" s="359"/>
      <c r="AA401" s="359"/>
      <c r="AB401" s="359"/>
      <c r="AC401" s="359"/>
      <c r="AD401" s="359"/>
      <c r="AE401" s="359"/>
      <c r="AF401" s="359"/>
    </row>
    <row r="402" spans="1:32" ht="24.75" customHeight="1">
      <c r="A402" s="349" t="s">
        <v>1443</v>
      </c>
      <c r="B402" s="360">
        <v>15</v>
      </c>
      <c r="C402" s="357" t="s">
        <v>1427</v>
      </c>
      <c r="D402" s="304" t="s">
        <v>500</v>
      </c>
      <c r="E402" s="360">
        <v>1</v>
      </c>
      <c r="F402" s="360"/>
      <c r="G402" s="360"/>
      <c r="H402" s="363"/>
      <c r="I402" s="360">
        <v>1</v>
      </c>
      <c r="J402" s="326">
        <f t="shared" si="146"/>
        <v>1</v>
      </c>
      <c r="K402" s="306">
        <f t="shared" si="147"/>
        <v>1</v>
      </c>
      <c r="L402" s="307">
        <f t="shared" si="148"/>
        <v>1</v>
      </c>
      <c r="M402" s="359"/>
      <c r="N402" s="359"/>
      <c r="O402" s="359"/>
      <c r="P402" s="359"/>
      <c r="Q402" s="359"/>
      <c r="R402" s="359"/>
      <c r="S402" s="359"/>
      <c r="T402" s="359"/>
      <c r="U402" s="359"/>
      <c r="V402" s="359"/>
      <c r="W402" s="359"/>
      <c r="X402" s="359"/>
      <c r="Y402" s="359"/>
      <c r="Z402" s="359"/>
      <c r="AA402" s="359"/>
      <c r="AB402" s="359"/>
      <c r="AC402" s="359"/>
      <c r="AD402" s="359"/>
      <c r="AE402" s="359"/>
      <c r="AF402" s="359"/>
    </row>
    <row r="403" spans="1:32" ht="24.75" customHeight="1">
      <c r="A403" s="349" t="s">
        <v>1444</v>
      </c>
      <c r="B403" s="360">
        <v>16</v>
      </c>
      <c r="C403" s="357" t="s">
        <v>1427</v>
      </c>
      <c r="D403" s="304" t="s">
        <v>501</v>
      </c>
      <c r="E403" s="360">
        <v>128</v>
      </c>
      <c r="F403" s="360"/>
      <c r="G403" s="360"/>
      <c r="H403" s="363"/>
      <c r="I403" s="360">
        <v>128</v>
      </c>
      <c r="J403" s="326">
        <f t="shared" si="146"/>
        <v>128</v>
      </c>
      <c r="K403" s="306">
        <f t="shared" si="147"/>
        <v>1</v>
      </c>
      <c r="L403" s="307">
        <f t="shared" si="148"/>
        <v>1</v>
      </c>
      <c r="M403" s="359"/>
      <c r="N403" s="359"/>
      <c r="O403" s="359"/>
      <c r="P403" s="359"/>
      <c r="Q403" s="359"/>
      <c r="R403" s="359"/>
      <c r="S403" s="359"/>
      <c r="T403" s="359"/>
      <c r="U403" s="359"/>
      <c r="V403" s="359"/>
      <c r="W403" s="359"/>
      <c r="X403" s="359"/>
      <c r="Y403" s="359"/>
      <c r="Z403" s="359"/>
      <c r="AA403" s="359"/>
      <c r="AB403" s="359"/>
      <c r="AC403" s="359"/>
      <c r="AD403" s="359"/>
      <c r="AE403" s="359"/>
      <c r="AF403" s="359"/>
    </row>
    <row r="404" spans="1:32" ht="24.75" customHeight="1">
      <c r="A404" s="349" t="s">
        <v>1445</v>
      </c>
      <c r="B404" s="360">
        <v>17</v>
      </c>
      <c r="C404" s="357" t="s">
        <v>1427</v>
      </c>
      <c r="D404" s="304" t="s">
        <v>501</v>
      </c>
      <c r="E404" s="360">
        <v>10</v>
      </c>
      <c r="F404" s="360"/>
      <c r="G404" s="360">
        <v>95</v>
      </c>
      <c r="H404" s="363"/>
      <c r="I404" s="360">
        <v>97</v>
      </c>
      <c r="J404" s="326">
        <f t="shared" si="146"/>
        <v>192</v>
      </c>
      <c r="K404" s="306">
        <f t="shared" si="147"/>
        <v>19.2</v>
      </c>
      <c r="L404" s="307">
        <f t="shared" si="148"/>
        <v>1</v>
      </c>
      <c r="M404" s="359"/>
      <c r="N404" s="359"/>
      <c r="O404" s="359"/>
      <c r="P404" s="359"/>
      <c r="Q404" s="359"/>
      <c r="R404" s="359"/>
      <c r="S404" s="359"/>
      <c r="T404" s="359"/>
      <c r="U404" s="359"/>
      <c r="V404" s="359"/>
      <c r="W404" s="359"/>
      <c r="X404" s="359"/>
      <c r="Y404" s="359"/>
      <c r="Z404" s="359"/>
      <c r="AA404" s="359"/>
      <c r="AB404" s="359"/>
      <c r="AC404" s="359"/>
      <c r="AD404" s="359"/>
      <c r="AE404" s="359"/>
      <c r="AF404" s="359"/>
    </row>
    <row r="405" spans="1:32" ht="24.75" customHeight="1">
      <c r="A405" s="349" t="s">
        <v>1446</v>
      </c>
      <c r="B405" s="360">
        <v>18</v>
      </c>
      <c r="C405" s="357" t="s">
        <v>1427</v>
      </c>
      <c r="D405" s="304" t="s">
        <v>501</v>
      </c>
      <c r="E405" s="360">
        <v>3</v>
      </c>
      <c r="F405" s="360"/>
      <c r="G405" s="360">
        <v>1</v>
      </c>
      <c r="H405" s="363"/>
      <c r="I405" s="360">
        <v>2</v>
      </c>
      <c r="J405" s="326">
        <f t="shared" si="146"/>
        <v>3</v>
      </c>
      <c r="K405" s="306">
        <f t="shared" si="147"/>
        <v>1</v>
      </c>
      <c r="L405" s="307">
        <f t="shared" si="148"/>
        <v>1</v>
      </c>
      <c r="M405" s="359"/>
      <c r="N405" s="359"/>
      <c r="O405" s="359"/>
      <c r="P405" s="359"/>
      <c r="Q405" s="359"/>
      <c r="R405" s="359"/>
      <c r="S405" s="359"/>
      <c r="T405" s="359"/>
      <c r="U405" s="359"/>
      <c r="V405" s="359"/>
      <c r="W405" s="359"/>
      <c r="X405" s="359"/>
      <c r="Y405" s="359"/>
      <c r="Z405" s="359"/>
      <c r="AA405" s="359"/>
      <c r="AB405" s="359"/>
      <c r="AC405" s="359"/>
      <c r="AD405" s="359"/>
      <c r="AE405" s="359"/>
      <c r="AF405" s="359"/>
    </row>
    <row r="406" spans="1:32" ht="24.75" customHeight="1">
      <c r="A406" s="356" t="s">
        <v>1447</v>
      </c>
      <c r="B406" s="292">
        <f>COUNT(B407:B424)</f>
        <v>18</v>
      </c>
      <c r="C406" s="293"/>
      <c r="D406" s="294"/>
      <c r="E406" s="292">
        <f>COUNT(E407:E465)</f>
        <v>56</v>
      </c>
      <c r="F406" s="295"/>
      <c r="G406" s="295"/>
      <c r="H406" s="295"/>
      <c r="I406" s="295"/>
      <c r="J406" s="296"/>
      <c r="K406" s="297"/>
      <c r="L406" s="298">
        <f>AVERAGE(L407:L465)</f>
        <v>0.94609069390378409</v>
      </c>
      <c r="M406" s="299"/>
      <c r="N406" s="275"/>
      <c r="O406" s="275"/>
      <c r="P406" s="275"/>
      <c r="Q406" s="275"/>
      <c r="R406" s="275"/>
      <c r="S406" s="275"/>
      <c r="T406" s="275"/>
      <c r="U406" s="275"/>
      <c r="V406" s="275"/>
      <c r="W406" s="275"/>
      <c r="X406" s="275"/>
      <c r="Y406" s="275"/>
      <c r="Z406" s="275"/>
      <c r="AA406" s="275"/>
      <c r="AB406" s="275"/>
      <c r="AC406" s="275"/>
      <c r="AD406" s="275"/>
      <c r="AE406" s="275"/>
      <c r="AF406" s="275"/>
    </row>
    <row r="407" spans="1:32" ht="24.75" customHeight="1">
      <c r="A407" s="349" t="s">
        <v>1448</v>
      </c>
      <c r="B407" s="360">
        <v>1</v>
      </c>
      <c r="C407" s="357" t="s">
        <v>1449</v>
      </c>
      <c r="D407" s="275" t="s">
        <v>500</v>
      </c>
      <c r="E407" s="360">
        <v>470</v>
      </c>
      <c r="F407" s="360"/>
      <c r="G407" s="360"/>
      <c r="H407" s="363"/>
      <c r="I407" s="360">
        <v>1050</v>
      </c>
      <c r="J407" s="326">
        <f t="shared" ref="J407:J412" si="149">SUM(F407:I407)</f>
        <v>1050</v>
      </c>
      <c r="K407" s="306">
        <f t="shared" ref="K407:K412" si="150">(J407/E407)</f>
        <v>2.2340425531914891</v>
      </c>
      <c r="L407" s="307">
        <f t="shared" ref="L407:L412" si="151">IF(((J407/E407)*100)&gt;=100,100%,(IF(J407=0,"",(J407/E407))))</f>
        <v>1</v>
      </c>
      <c r="M407" s="359"/>
      <c r="N407" s="359"/>
      <c r="O407" s="359"/>
      <c r="P407" s="359"/>
      <c r="Q407" s="359"/>
      <c r="R407" s="359"/>
      <c r="S407" s="359"/>
      <c r="T407" s="359"/>
      <c r="U407" s="359"/>
      <c r="V407" s="359"/>
      <c r="W407" s="359"/>
      <c r="X407" s="359"/>
      <c r="Y407" s="359"/>
      <c r="Z407" s="359"/>
      <c r="AA407" s="359"/>
      <c r="AB407" s="359"/>
      <c r="AC407" s="359"/>
      <c r="AD407" s="359"/>
      <c r="AE407" s="359"/>
      <c r="AF407" s="359"/>
    </row>
    <row r="408" spans="1:32" ht="24.75" customHeight="1">
      <c r="A408" s="349" t="s">
        <v>1450</v>
      </c>
      <c r="B408" s="360">
        <v>2</v>
      </c>
      <c r="C408" s="357" t="s">
        <v>1449</v>
      </c>
      <c r="D408" s="275" t="s">
        <v>502</v>
      </c>
      <c r="E408" s="360">
        <v>40</v>
      </c>
      <c r="F408" s="360"/>
      <c r="G408" s="360"/>
      <c r="H408" s="363"/>
      <c r="I408" s="360">
        <v>41</v>
      </c>
      <c r="J408" s="326">
        <f t="shared" si="149"/>
        <v>41</v>
      </c>
      <c r="K408" s="306">
        <f t="shared" si="150"/>
        <v>1.0249999999999999</v>
      </c>
      <c r="L408" s="307">
        <f t="shared" si="151"/>
        <v>1</v>
      </c>
      <c r="M408" s="359"/>
      <c r="N408" s="359"/>
      <c r="O408" s="359"/>
      <c r="P408" s="359"/>
      <c r="Q408" s="359"/>
      <c r="R408" s="359"/>
      <c r="S408" s="359"/>
      <c r="T408" s="359"/>
      <c r="U408" s="359"/>
      <c r="V408" s="359"/>
      <c r="W408" s="359"/>
      <c r="X408" s="359"/>
      <c r="Y408" s="359"/>
      <c r="Z408" s="359"/>
      <c r="AA408" s="359"/>
      <c r="AB408" s="359"/>
      <c r="AC408" s="359"/>
      <c r="AD408" s="359"/>
      <c r="AE408" s="359"/>
      <c r="AF408" s="359"/>
    </row>
    <row r="409" spans="1:32" ht="24.75" customHeight="1">
      <c r="A409" s="349" t="s">
        <v>1451</v>
      </c>
      <c r="B409" s="360">
        <v>3</v>
      </c>
      <c r="C409" s="357" t="s">
        <v>1449</v>
      </c>
      <c r="D409" s="275" t="s">
        <v>500</v>
      </c>
      <c r="E409" s="360">
        <v>7383</v>
      </c>
      <c r="F409" s="360"/>
      <c r="G409" s="360"/>
      <c r="H409" s="363"/>
      <c r="I409" s="360">
        <v>12626</v>
      </c>
      <c r="J409" s="326">
        <f t="shared" si="149"/>
        <v>12626</v>
      </c>
      <c r="K409" s="306">
        <f t="shared" si="150"/>
        <v>1.7101449275362319</v>
      </c>
      <c r="L409" s="307">
        <f t="shared" si="151"/>
        <v>1</v>
      </c>
      <c r="M409" s="359"/>
      <c r="N409" s="359"/>
      <c r="O409" s="359"/>
      <c r="P409" s="359"/>
      <c r="Q409" s="359"/>
      <c r="R409" s="359"/>
      <c r="S409" s="359"/>
      <c r="T409" s="359"/>
      <c r="U409" s="359"/>
      <c r="V409" s="359"/>
      <c r="W409" s="359"/>
      <c r="X409" s="359"/>
      <c r="Y409" s="359"/>
      <c r="Z409" s="359"/>
      <c r="AA409" s="359"/>
      <c r="AB409" s="359"/>
      <c r="AC409" s="359"/>
      <c r="AD409" s="359"/>
      <c r="AE409" s="359"/>
      <c r="AF409" s="359"/>
    </row>
    <row r="410" spans="1:32" ht="24.75" customHeight="1">
      <c r="A410" s="349" t="s">
        <v>1452</v>
      </c>
      <c r="B410" s="360">
        <v>4</v>
      </c>
      <c r="C410" s="357" t="s">
        <v>1449</v>
      </c>
      <c r="D410" s="275" t="s">
        <v>502</v>
      </c>
      <c r="E410" s="360">
        <v>4000</v>
      </c>
      <c r="F410" s="360"/>
      <c r="G410" s="360"/>
      <c r="H410" s="363"/>
      <c r="I410" s="360">
        <v>4656</v>
      </c>
      <c r="J410" s="326">
        <f t="shared" si="149"/>
        <v>4656</v>
      </c>
      <c r="K410" s="306">
        <f t="shared" si="150"/>
        <v>1.1639999999999999</v>
      </c>
      <c r="L410" s="307">
        <f t="shared" si="151"/>
        <v>1</v>
      </c>
      <c r="M410" s="359"/>
      <c r="N410" s="359"/>
      <c r="O410" s="359"/>
      <c r="P410" s="359"/>
      <c r="Q410" s="359"/>
      <c r="R410" s="359"/>
      <c r="S410" s="359"/>
      <c r="T410" s="359"/>
      <c r="U410" s="359"/>
      <c r="V410" s="359"/>
      <c r="W410" s="359"/>
      <c r="X410" s="359"/>
      <c r="Y410" s="359"/>
      <c r="Z410" s="359"/>
      <c r="AA410" s="359"/>
      <c r="AB410" s="359"/>
      <c r="AC410" s="359"/>
      <c r="AD410" s="359"/>
      <c r="AE410" s="359"/>
      <c r="AF410" s="359"/>
    </row>
    <row r="411" spans="1:32" ht="24.75" customHeight="1">
      <c r="A411" s="349" t="s">
        <v>1453</v>
      </c>
      <c r="B411" s="360">
        <v>5</v>
      </c>
      <c r="C411" s="357" t="s">
        <v>1449</v>
      </c>
      <c r="D411" s="275" t="s">
        <v>500</v>
      </c>
      <c r="E411" s="360">
        <v>8</v>
      </c>
      <c r="F411" s="360"/>
      <c r="G411" s="360"/>
      <c r="H411" s="363"/>
      <c r="I411" s="360">
        <v>8</v>
      </c>
      <c r="J411" s="326">
        <f t="shared" si="149"/>
        <v>8</v>
      </c>
      <c r="K411" s="306">
        <f t="shared" si="150"/>
        <v>1</v>
      </c>
      <c r="L411" s="307">
        <f t="shared" si="151"/>
        <v>1</v>
      </c>
      <c r="M411" s="359"/>
      <c r="N411" s="359"/>
      <c r="O411" s="359"/>
      <c r="P411" s="359"/>
      <c r="Q411" s="359"/>
      <c r="R411" s="359"/>
      <c r="S411" s="359"/>
      <c r="T411" s="359"/>
      <c r="U411" s="359"/>
      <c r="V411" s="359"/>
      <c r="W411" s="359"/>
      <c r="X411" s="359"/>
      <c r="Y411" s="359"/>
      <c r="Z411" s="359"/>
      <c r="AA411" s="359"/>
      <c r="AB411" s="359"/>
      <c r="AC411" s="359"/>
      <c r="AD411" s="359"/>
      <c r="AE411" s="359"/>
      <c r="AF411" s="359"/>
    </row>
    <row r="412" spans="1:32" ht="24.75" customHeight="1">
      <c r="A412" s="349" t="s">
        <v>1454</v>
      </c>
      <c r="B412" s="360">
        <v>6</v>
      </c>
      <c r="C412" s="357" t="s">
        <v>1449</v>
      </c>
      <c r="D412" s="275" t="s">
        <v>502</v>
      </c>
      <c r="E412" s="360">
        <v>2</v>
      </c>
      <c r="F412" s="360"/>
      <c r="G412" s="360"/>
      <c r="H412" s="363"/>
      <c r="I412" s="360">
        <v>2</v>
      </c>
      <c r="J412" s="326">
        <f t="shared" si="149"/>
        <v>2</v>
      </c>
      <c r="K412" s="306">
        <f t="shared" si="150"/>
        <v>1</v>
      </c>
      <c r="L412" s="307">
        <f t="shared" si="151"/>
        <v>1</v>
      </c>
      <c r="M412" s="359"/>
      <c r="N412" s="359"/>
      <c r="O412" s="359"/>
      <c r="P412" s="359"/>
      <c r="Q412" s="359"/>
      <c r="R412" s="359"/>
      <c r="S412" s="359"/>
      <c r="T412" s="359"/>
      <c r="U412" s="359"/>
      <c r="V412" s="359"/>
      <c r="W412" s="359"/>
      <c r="X412" s="359"/>
      <c r="Y412" s="359"/>
      <c r="Z412" s="359"/>
      <c r="AA412" s="359"/>
      <c r="AB412" s="359"/>
      <c r="AC412" s="359"/>
      <c r="AD412" s="359"/>
      <c r="AE412" s="359"/>
      <c r="AF412" s="359"/>
    </row>
    <row r="413" spans="1:32" ht="24.75" customHeight="1">
      <c r="A413" s="349" t="s">
        <v>1455</v>
      </c>
      <c r="B413" s="360">
        <v>7</v>
      </c>
      <c r="C413" s="357" t="s">
        <v>1449</v>
      </c>
      <c r="D413" s="275" t="s">
        <v>500</v>
      </c>
      <c r="E413" s="360"/>
      <c r="F413" s="360"/>
      <c r="G413" s="360"/>
      <c r="H413" s="363"/>
      <c r="I413" s="360"/>
      <c r="J413" s="326"/>
      <c r="K413" s="306"/>
      <c r="L413" s="307"/>
      <c r="M413" s="359"/>
      <c r="N413" s="359"/>
      <c r="O413" s="359"/>
      <c r="P413" s="359"/>
      <c r="Q413" s="359"/>
      <c r="R413" s="359"/>
      <c r="S413" s="359"/>
      <c r="T413" s="359"/>
      <c r="U413" s="359"/>
      <c r="V413" s="359"/>
      <c r="W413" s="359"/>
      <c r="X413" s="359"/>
      <c r="Y413" s="359"/>
      <c r="Z413" s="359"/>
      <c r="AA413" s="359"/>
      <c r="AB413" s="359"/>
      <c r="AC413" s="359"/>
      <c r="AD413" s="359"/>
      <c r="AE413" s="359"/>
      <c r="AF413" s="359"/>
    </row>
    <row r="414" spans="1:32" ht="24.75" customHeight="1">
      <c r="A414" s="349" t="s">
        <v>1456</v>
      </c>
      <c r="B414" s="360">
        <v>8</v>
      </c>
      <c r="C414" s="357" t="s">
        <v>1449</v>
      </c>
      <c r="D414" s="275" t="s">
        <v>500</v>
      </c>
      <c r="E414" s="360">
        <v>3</v>
      </c>
      <c r="F414" s="360"/>
      <c r="G414" s="360"/>
      <c r="H414" s="363"/>
      <c r="I414" s="360">
        <v>3</v>
      </c>
      <c r="J414" s="326">
        <f t="shared" ref="J414:J416" si="152">SUM(F414:I414)</f>
        <v>3</v>
      </c>
      <c r="K414" s="306">
        <f t="shared" ref="K414:K416" si="153">(J414/E414)</f>
        <v>1</v>
      </c>
      <c r="L414" s="307">
        <f t="shared" ref="L414:L416" si="154">IF(((J414/E414)*100)&gt;=100,100%,(IF(J414=0,"",(J414/E414))))</f>
        <v>1</v>
      </c>
      <c r="M414" s="359"/>
      <c r="N414" s="359"/>
      <c r="O414" s="359"/>
      <c r="P414" s="359"/>
      <c r="Q414" s="359"/>
      <c r="R414" s="359"/>
      <c r="S414" s="359"/>
      <c r="T414" s="359"/>
      <c r="U414" s="359"/>
      <c r="V414" s="359"/>
      <c r="W414" s="359"/>
      <c r="X414" s="359"/>
      <c r="Y414" s="359"/>
      <c r="Z414" s="359"/>
      <c r="AA414" s="359"/>
      <c r="AB414" s="359"/>
      <c r="AC414" s="359"/>
      <c r="AD414" s="359"/>
      <c r="AE414" s="359"/>
      <c r="AF414" s="359"/>
    </row>
    <row r="415" spans="1:32" ht="24.75" customHeight="1">
      <c r="A415" s="349" t="s">
        <v>1457</v>
      </c>
      <c r="B415" s="360">
        <v>9</v>
      </c>
      <c r="C415" s="357" t="s">
        <v>1449</v>
      </c>
      <c r="D415" s="275" t="s">
        <v>500</v>
      </c>
      <c r="E415" s="360">
        <v>2</v>
      </c>
      <c r="F415" s="360"/>
      <c r="G415" s="360"/>
      <c r="H415" s="363"/>
      <c r="I415" s="360">
        <v>2</v>
      </c>
      <c r="J415" s="326">
        <f t="shared" si="152"/>
        <v>2</v>
      </c>
      <c r="K415" s="306">
        <f t="shared" si="153"/>
        <v>1</v>
      </c>
      <c r="L415" s="307">
        <f t="shared" si="154"/>
        <v>1</v>
      </c>
      <c r="M415" s="359"/>
      <c r="N415" s="359"/>
      <c r="O415" s="359"/>
      <c r="P415" s="359"/>
      <c r="Q415" s="359"/>
      <c r="R415" s="359"/>
      <c r="S415" s="359"/>
      <c r="T415" s="359"/>
      <c r="U415" s="359"/>
      <c r="V415" s="359"/>
      <c r="W415" s="359"/>
      <c r="X415" s="359"/>
      <c r="Y415" s="359"/>
      <c r="Z415" s="359"/>
      <c r="AA415" s="359"/>
      <c r="AB415" s="359"/>
      <c r="AC415" s="359"/>
      <c r="AD415" s="359"/>
      <c r="AE415" s="359"/>
      <c r="AF415" s="359"/>
    </row>
    <row r="416" spans="1:32" ht="24.75" customHeight="1">
      <c r="A416" s="349" t="s">
        <v>1458</v>
      </c>
      <c r="B416" s="360">
        <v>10</v>
      </c>
      <c r="C416" s="357" t="s">
        <v>1449</v>
      </c>
      <c r="D416" s="275" t="s">
        <v>500</v>
      </c>
      <c r="E416" s="362">
        <v>0.1052</v>
      </c>
      <c r="F416" s="360"/>
      <c r="G416" s="360"/>
      <c r="H416" s="363"/>
      <c r="I416" s="362">
        <v>0.1052</v>
      </c>
      <c r="J416" s="326">
        <f t="shared" si="152"/>
        <v>0.1052</v>
      </c>
      <c r="K416" s="306">
        <f t="shared" si="153"/>
        <v>1</v>
      </c>
      <c r="L416" s="307">
        <f t="shared" si="154"/>
        <v>1</v>
      </c>
      <c r="M416" s="359"/>
      <c r="N416" s="359"/>
      <c r="O416" s="359"/>
      <c r="P416" s="359"/>
      <c r="Q416" s="359"/>
      <c r="R416" s="359"/>
      <c r="S416" s="359"/>
      <c r="T416" s="359"/>
      <c r="U416" s="359"/>
      <c r="V416" s="359"/>
      <c r="W416" s="359"/>
      <c r="X416" s="359"/>
      <c r="Y416" s="359"/>
      <c r="Z416" s="359"/>
      <c r="AA416" s="359"/>
      <c r="AB416" s="359"/>
      <c r="AC416" s="359"/>
      <c r="AD416" s="359"/>
      <c r="AE416" s="359"/>
      <c r="AF416" s="359"/>
    </row>
    <row r="417" spans="1:32" ht="24.75" customHeight="1">
      <c r="A417" s="349" t="s">
        <v>1459</v>
      </c>
      <c r="B417" s="360">
        <v>11</v>
      </c>
      <c r="C417" s="357" t="s">
        <v>1449</v>
      </c>
      <c r="D417" s="275" t="s">
        <v>500</v>
      </c>
      <c r="E417" s="360"/>
      <c r="F417" s="360"/>
      <c r="G417" s="360"/>
      <c r="H417" s="363"/>
      <c r="I417" s="360"/>
      <c r="J417" s="326"/>
      <c r="K417" s="306"/>
      <c r="L417" s="307"/>
      <c r="M417" s="359"/>
      <c r="N417" s="359"/>
      <c r="O417" s="359"/>
      <c r="P417" s="359"/>
      <c r="Q417" s="359"/>
      <c r="R417" s="359"/>
      <c r="S417" s="359"/>
      <c r="T417" s="359"/>
      <c r="U417" s="359"/>
      <c r="V417" s="359"/>
      <c r="W417" s="359"/>
      <c r="X417" s="359"/>
      <c r="Y417" s="359"/>
      <c r="Z417" s="359"/>
      <c r="AA417" s="359"/>
      <c r="AB417" s="359"/>
      <c r="AC417" s="359"/>
      <c r="AD417" s="359"/>
      <c r="AE417" s="359"/>
      <c r="AF417" s="359"/>
    </row>
    <row r="418" spans="1:32" ht="24.75" customHeight="1">
      <c r="A418" s="349" t="s">
        <v>1460</v>
      </c>
      <c r="B418" s="360">
        <v>12</v>
      </c>
      <c r="C418" s="357" t="s">
        <v>1449</v>
      </c>
      <c r="D418" s="275" t="s">
        <v>500</v>
      </c>
      <c r="E418" s="360">
        <v>1</v>
      </c>
      <c r="F418" s="360"/>
      <c r="G418" s="360"/>
      <c r="H418" s="363"/>
      <c r="I418" s="360">
        <v>1</v>
      </c>
      <c r="J418" s="326">
        <f t="shared" ref="J418:J424" si="155">SUM(F418:I418)</f>
        <v>1</v>
      </c>
      <c r="K418" s="306">
        <f t="shared" ref="K418:K424" si="156">(J418/E418)</f>
        <v>1</v>
      </c>
      <c r="L418" s="307">
        <f t="shared" ref="L418:L424" si="157">IF(((J418/E418)*100)&gt;=100,100%,(IF(J418=0,"",(J418/E418))))</f>
        <v>1</v>
      </c>
      <c r="M418" s="359"/>
      <c r="N418" s="359"/>
      <c r="O418" s="359"/>
      <c r="P418" s="359"/>
      <c r="Q418" s="359"/>
      <c r="R418" s="359"/>
      <c r="S418" s="359"/>
      <c r="T418" s="359"/>
      <c r="U418" s="359"/>
      <c r="V418" s="359"/>
      <c r="W418" s="359"/>
      <c r="X418" s="359"/>
      <c r="Y418" s="359"/>
      <c r="Z418" s="359"/>
      <c r="AA418" s="359"/>
      <c r="AB418" s="359"/>
      <c r="AC418" s="359"/>
      <c r="AD418" s="359"/>
      <c r="AE418" s="359"/>
      <c r="AF418" s="359"/>
    </row>
    <row r="419" spans="1:32" ht="24.75" customHeight="1">
      <c r="A419" s="349" t="s">
        <v>1461</v>
      </c>
      <c r="B419" s="360">
        <v>13</v>
      </c>
      <c r="C419" s="357" t="s">
        <v>1449</v>
      </c>
      <c r="D419" s="275" t="s">
        <v>500</v>
      </c>
      <c r="E419" s="360">
        <v>1</v>
      </c>
      <c r="F419" s="360"/>
      <c r="G419" s="360"/>
      <c r="H419" s="363"/>
      <c r="I419" s="360">
        <v>1</v>
      </c>
      <c r="J419" s="326">
        <f t="shared" si="155"/>
        <v>1</v>
      </c>
      <c r="K419" s="306">
        <f t="shared" si="156"/>
        <v>1</v>
      </c>
      <c r="L419" s="307">
        <f t="shared" si="157"/>
        <v>1</v>
      </c>
      <c r="M419" s="359"/>
      <c r="N419" s="359"/>
      <c r="O419" s="359"/>
      <c r="P419" s="359"/>
      <c r="Q419" s="359"/>
      <c r="R419" s="359"/>
      <c r="S419" s="359"/>
      <c r="T419" s="359"/>
      <c r="U419" s="359"/>
      <c r="V419" s="359"/>
      <c r="W419" s="359"/>
      <c r="X419" s="359"/>
      <c r="Y419" s="359"/>
      <c r="Z419" s="359"/>
      <c r="AA419" s="359"/>
      <c r="AB419" s="359"/>
      <c r="AC419" s="359"/>
      <c r="AD419" s="359"/>
      <c r="AE419" s="359"/>
      <c r="AF419" s="359"/>
    </row>
    <row r="420" spans="1:32" ht="24.75" customHeight="1">
      <c r="A420" s="349" t="s">
        <v>1462</v>
      </c>
      <c r="B420" s="360">
        <v>14</v>
      </c>
      <c r="C420" s="357" t="s">
        <v>1449</v>
      </c>
      <c r="D420" s="275" t="s">
        <v>500</v>
      </c>
      <c r="E420" s="360">
        <v>202</v>
      </c>
      <c r="F420" s="360"/>
      <c r="G420" s="360"/>
      <c r="H420" s="363"/>
      <c r="I420" s="360">
        <v>161</v>
      </c>
      <c r="J420" s="326">
        <f t="shared" si="155"/>
        <v>161</v>
      </c>
      <c r="K420" s="306">
        <f t="shared" si="156"/>
        <v>0.79702970297029707</v>
      </c>
      <c r="L420" s="307">
        <f t="shared" si="157"/>
        <v>0.79702970297029707</v>
      </c>
      <c r="M420" s="359"/>
      <c r="N420" s="359"/>
      <c r="O420" s="359"/>
      <c r="P420" s="359"/>
      <c r="Q420" s="359"/>
      <c r="R420" s="359"/>
      <c r="S420" s="359"/>
      <c r="T420" s="359"/>
      <c r="U420" s="359"/>
      <c r="V420" s="359"/>
      <c r="W420" s="359"/>
      <c r="X420" s="359"/>
      <c r="Y420" s="359"/>
      <c r="Z420" s="359"/>
      <c r="AA420" s="359"/>
      <c r="AB420" s="359"/>
      <c r="AC420" s="359"/>
      <c r="AD420" s="359"/>
      <c r="AE420" s="359"/>
      <c r="AF420" s="359"/>
    </row>
    <row r="421" spans="1:32" ht="24.75" customHeight="1">
      <c r="A421" s="349" t="s">
        <v>1463</v>
      </c>
      <c r="B421" s="360">
        <v>15</v>
      </c>
      <c r="C421" s="357" t="s">
        <v>1449</v>
      </c>
      <c r="D421" s="275" t="s">
        <v>500</v>
      </c>
      <c r="E421" s="361">
        <v>0.5</v>
      </c>
      <c r="F421" s="360"/>
      <c r="G421" s="360"/>
      <c r="H421" s="363"/>
      <c r="I421" s="361">
        <v>0.5</v>
      </c>
      <c r="J421" s="326">
        <f t="shared" si="155"/>
        <v>0.5</v>
      </c>
      <c r="K421" s="306">
        <f t="shared" si="156"/>
        <v>1</v>
      </c>
      <c r="L421" s="307">
        <f t="shared" si="157"/>
        <v>1</v>
      </c>
      <c r="M421" s="359"/>
      <c r="N421" s="359"/>
      <c r="O421" s="359"/>
      <c r="P421" s="359"/>
      <c r="Q421" s="359"/>
      <c r="R421" s="359"/>
      <c r="S421" s="359"/>
      <c r="T421" s="359"/>
      <c r="U421" s="359"/>
      <c r="V421" s="359"/>
      <c r="W421" s="359"/>
      <c r="X421" s="359"/>
      <c r="Y421" s="359"/>
      <c r="Z421" s="359"/>
      <c r="AA421" s="359"/>
      <c r="AB421" s="359"/>
      <c r="AC421" s="359"/>
      <c r="AD421" s="359"/>
      <c r="AE421" s="359"/>
      <c r="AF421" s="359"/>
    </row>
    <row r="422" spans="1:32" ht="24.75" customHeight="1">
      <c r="A422" s="349" t="s">
        <v>1464</v>
      </c>
      <c r="B422" s="360">
        <v>16</v>
      </c>
      <c r="C422" s="357" t="s">
        <v>1449</v>
      </c>
      <c r="D422" s="275" t="s">
        <v>1465</v>
      </c>
      <c r="E422" s="360">
        <v>815</v>
      </c>
      <c r="F422" s="360"/>
      <c r="G422" s="360"/>
      <c r="H422" s="363"/>
      <c r="I422" s="360">
        <v>1883</v>
      </c>
      <c r="J422" s="326">
        <f t="shared" si="155"/>
        <v>1883</v>
      </c>
      <c r="K422" s="306">
        <f t="shared" si="156"/>
        <v>2.3104294478527607</v>
      </c>
      <c r="L422" s="307">
        <f t="shared" si="157"/>
        <v>1</v>
      </c>
      <c r="M422" s="359"/>
      <c r="N422" s="359"/>
      <c r="O422" s="359"/>
      <c r="P422" s="359"/>
      <c r="Q422" s="359"/>
      <c r="R422" s="359"/>
      <c r="S422" s="359"/>
      <c r="T422" s="359"/>
      <c r="U422" s="359"/>
      <c r="V422" s="359"/>
      <c r="W422" s="359"/>
      <c r="X422" s="359"/>
      <c r="Y422" s="359"/>
      <c r="Z422" s="359"/>
      <c r="AA422" s="359"/>
      <c r="AB422" s="359"/>
      <c r="AC422" s="359"/>
      <c r="AD422" s="359"/>
      <c r="AE422" s="359"/>
      <c r="AF422" s="359"/>
    </row>
    <row r="423" spans="1:32" ht="24.75" customHeight="1">
      <c r="A423" s="349" t="s">
        <v>1466</v>
      </c>
      <c r="B423" s="360">
        <v>17</v>
      </c>
      <c r="C423" s="357" t="s">
        <v>1449</v>
      </c>
      <c r="D423" s="275" t="s">
        <v>500</v>
      </c>
      <c r="E423" s="361">
        <v>0.55000000000000004</v>
      </c>
      <c r="F423" s="360"/>
      <c r="G423" s="360"/>
      <c r="H423" s="363"/>
      <c r="I423" s="361">
        <v>0.55000000000000004</v>
      </c>
      <c r="J423" s="326">
        <f t="shared" si="155"/>
        <v>0.55000000000000004</v>
      </c>
      <c r="K423" s="306">
        <f t="shared" si="156"/>
        <v>1</v>
      </c>
      <c r="L423" s="307">
        <f t="shared" si="157"/>
        <v>1</v>
      </c>
      <c r="M423" s="359"/>
      <c r="N423" s="359"/>
      <c r="O423" s="359"/>
      <c r="P423" s="359"/>
      <c r="Q423" s="359"/>
      <c r="R423" s="359"/>
      <c r="S423" s="359"/>
      <c r="T423" s="359"/>
      <c r="U423" s="359"/>
      <c r="V423" s="359"/>
      <c r="W423" s="359"/>
      <c r="X423" s="359"/>
      <c r="Y423" s="359"/>
      <c r="Z423" s="359"/>
      <c r="AA423" s="359"/>
      <c r="AB423" s="359"/>
      <c r="AC423" s="359"/>
      <c r="AD423" s="359"/>
      <c r="AE423" s="359"/>
      <c r="AF423" s="359"/>
    </row>
    <row r="424" spans="1:32" ht="24.75" customHeight="1">
      <c r="A424" s="349" t="s">
        <v>1467</v>
      </c>
      <c r="B424" s="360">
        <v>18</v>
      </c>
      <c r="C424" s="357" t="s">
        <v>1449</v>
      </c>
      <c r="D424" s="275" t="s">
        <v>500</v>
      </c>
      <c r="E424" s="360">
        <v>0.2</v>
      </c>
      <c r="F424" s="360"/>
      <c r="G424" s="360"/>
      <c r="H424" s="363"/>
      <c r="I424" s="360">
        <v>0.6</v>
      </c>
      <c r="J424" s="326">
        <f t="shared" si="155"/>
        <v>0.6</v>
      </c>
      <c r="K424" s="306">
        <f t="shared" si="156"/>
        <v>2.9999999999999996</v>
      </c>
      <c r="L424" s="307">
        <f t="shared" si="157"/>
        <v>1</v>
      </c>
      <c r="M424" s="359"/>
      <c r="N424" s="359"/>
      <c r="O424" s="359"/>
      <c r="P424" s="359"/>
      <c r="Q424" s="359"/>
      <c r="R424" s="359"/>
      <c r="S424" s="359"/>
      <c r="T424" s="359"/>
      <c r="U424" s="359"/>
      <c r="V424" s="359"/>
      <c r="W424" s="359"/>
      <c r="X424" s="359"/>
      <c r="Y424" s="359"/>
      <c r="Z424" s="359"/>
      <c r="AA424" s="359"/>
      <c r="AB424" s="359"/>
      <c r="AC424" s="359"/>
      <c r="AD424" s="359"/>
      <c r="AE424" s="359"/>
      <c r="AF424" s="359"/>
    </row>
    <row r="425" spans="1:32" ht="24.75" customHeight="1">
      <c r="A425" s="349" t="s">
        <v>1468</v>
      </c>
      <c r="B425" s="360">
        <v>19</v>
      </c>
      <c r="C425" s="357" t="s">
        <v>1449</v>
      </c>
      <c r="D425" s="275" t="s">
        <v>500</v>
      </c>
      <c r="E425" s="360"/>
      <c r="F425" s="360"/>
      <c r="G425" s="360"/>
      <c r="H425" s="363"/>
      <c r="I425" s="360"/>
      <c r="J425" s="326"/>
      <c r="K425" s="306"/>
      <c r="L425" s="307"/>
      <c r="M425" s="359"/>
      <c r="N425" s="359"/>
      <c r="O425" s="359"/>
      <c r="P425" s="359"/>
      <c r="Q425" s="359"/>
      <c r="R425" s="359"/>
      <c r="S425" s="359"/>
      <c r="T425" s="359"/>
      <c r="U425" s="359"/>
      <c r="V425" s="359"/>
      <c r="W425" s="359"/>
      <c r="X425" s="359"/>
      <c r="Y425" s="359"/>
      <c r="Z425" s="359"/>
      <c r="AA425" s="359"/>
      <c r="AB425" s="359"/>
      <c r="AC425" s="359"/>
      <c r="AD425" s="359"/>
      <c r="AE425" s="359"/>
      <c r="AF425" s="359"/>
    </row>
    <row r="426" spans="1:32" ht="24.75" customHeight="1">
      <c r="A426" s="349" t="s">
        <v>1469</v>
      </c>
      <c r="B426" s="360">
        <v>20</v>
      </c>
      <c r="C426" s="357" t="s">
        <v>1449</v>
      </c>
      <c r="D426" s="275" t="s">
        <v>500</v>
      </c>
      <c r="E426" s="360">
        <v>1</v>
      </c>
      <c r="F426" s="360"/>
      <c r="G426" s="360"/>
      <c r="H426" s="363"/>
      <c r="I426" s="360">
        <v>1</v>
      </c>
      <c r="J426" s="326">
        <f t="shared" ref="J426:J465" si="158">SUM(F426:I426)</f>
        <v>1</v>
      </c>
      <c r="K426" s="306">
        <f t="shared" ref="K426:K444" si="159">(J426/E426)</f>
        <v>1</v>
      </c>
      <c r="L426" s="307">
        <f t="shared" ref="L426:L444" si="160">IF(((J426/E426)*100)&gt;=100,100%,(IF(J426=0,"",(J426/E426))))</f>
        <v>1</v>
      </c>
      <c r="M426" s="359"/>
      <c r="N426" s="359"/>
      <c r="O426" s="359"/>
      <c r="P426" s="359"/>
      <c r="Q426" s="359"/>
      <c r="R426" s="359"/>
      <c r="S426" s="359"/>
      <c r="T426" s="359"/>
      <c r="U426" s="359"/>
      <c r="V426" s="359"/>
      <c r="W426" s="359"/>
      <c r="X426" s="359"/>
      <c r="Y426" s="359"/>
      <c r="Z426" s="359"/>
      <c r="AA426" s="359"/>
      <c r="AB426" s="359"/>
      <c r="AC426" s="359"/>
      <c r="AD426" s="359"/>
      <c r="AE426" s="359"/>
      <c r="AF426" s="359"/>
    </row>
    <row r="427" spans="1:32" ht="24.75" customHeight="1">
      <c r="A427" s="349" t="s">
        <v>1470</v>
      </c>
      <c r="B427" s="360">
        <v>21</v>
      </c>
      <c r="C427" s="357" t="s">
        <v>1449</v>
      </c>
      <c r="D427" s="275" t="s">
        <v>500</v>
      </c>
      <c r="E427" s="361">
        <v>0.08</v>
      </c>
      <c r="F427" s="360"/>
      <c r="G427" s="360"/>
      <c r="H427" s="363"/>
      <c r="I427" s="361">
        <v>0.08</v>
      </c>
      <c r="J427" s="326">
        <f t="shared" si="158"/>
        <v>0.08</v>
      </c>
      <c r="K427" s="306">
        <f t="shared" si="159"/>
        <v>1</v>
      </c>
      <c r="L427" s="307">
        <f t="shared" si="160"/>
        <v>1</v>
      </c>
      <c r="M427" s="359"/>
      <c r="N427" s="359"/>
      <c r="O427" s="359"/>
      <c r="P427" s="359"/>
      <c r="Q427" s="359"/>
      <c r="R427" s="359"/>
      <c r="S427" s="359"/>
      <c r="T427" s="359"/>
      <c r="U427" s="359"/>
      <c r="V427" s="359"/>
      <c r="W427" s="359"/>
      <c r="X427" s="359"/>
      <c r="Y427" s="359"/>
      <c r="Z427" s="359"/>
      <c r="AA427" s="359"/>
      <c r="AB427" s="359"/>
      <c r="AC427" s="359"/>
      <c r="AD427" s="359"/>
      <c r="AE427" s="359"/>
      <c r="AF427" s="359"/>
    </row>
    <row r="428" spans="1:32" ht="24.75" customHeight="1">
      <c r="A428" s="349" t="s">
        <v>1471</v>
      </c>
      <c r="B428" s="360">
        <v>22</v>
      </c>
      <c r="C428" s="357" t="s">
        <v>1449</v>
      </c>
      <c r="D428" s="275" t="s">
        <v>500</v>
      </c>
      <c r="E428" s="362">
        <v>0.193</v>
      </c>
      <c r="F428" s="360"/>
      <c r="G428" s="360"/>
      <c r="H428" s="363"/>
      <c r="I428" s="361">
        <v>0.22</v>
      </c>
      <c r="J428" s="326">
        <f t="shared" si="158"/>
        <v>0.22</v>
      </c>
      <c r="K428" s="306">
        <f t="shared" si="159"/>
        <v>1.1398963730569949</v>
      </c>
      <c r="L428" s="307">
        <f t="shared" si="160"/>
        <v>1</v>
      </c>
      <c r="M428" s="359"/>
      <c r="N428" s="359"/>
      <c r="O428" s="359"/>
      <c r="P428" s="359"/>
      <c r="Q428" s="359"/>
      <c r="R428" s="359"/>
      <c r="S428" s="359"/>
      <c r="T428" s="359"/>
      <c r="U428" s="359"/>
      <c r="V428" s="359"/>
      <c r="W428" s="359"/>
      <c r="X428" s="359"/>
      <c r="Y428" s="359"/>
      <c r="Z428" s="359"/>
      <c r="AA428" s="359"/>
      <c r="AB428" s="359"/>
      <c r="AC428" s="359"/>
      <c r="AD428" s="359"/>
      <c r="AE428" s="359"/>
      <c r="AF428" s="359"/>
    </row>
    <row r="429" spans="1:32" ht="24.75" customHeight="1">
      <c r="A429" s="349" t="s">
        <v>1472</v>
      </c>
      <c r="B429" s="360">
        <v>23</v>
      </c>
      <c r="C429" s="357" t="s">
        <v>1449</v>
      </c>
      <c r="D429" s="275" t="s">
        <v>500</v>
      </c>
      <c r="E429" s="362">
        <v>1.4E-3</v>
      </c>
      <c r="F429" s="360"/>
      <c r="G429" s="360"/>
      <c r="H429" s="363"/>
      <c r="I429" s="361">
        <v>0.31</v>
      </c>
      <c r="J429" s="326">
        <f t="shared" si="158"/>
        <v>0.31</v>
      </c>
      <c r="K429" s="306">
        <f t="shared" si="159"/>
        <v>221.42857142857142</v>
      </c>
      <c r="L429" s="307">
        <f t="shared" si="160"/>
        <v>1</v>
      </c>
      <c r="M429" s="359"/>
      <c r="N429" s="359"/>
      <c r="O429" s="359"/>
      <c r="P429" s="359"/>
      <c r="Q429" s="359"/>
      <c r="R429" s="359"/>
      <c r="S429" s="359"/>
      <c r="T429" s="359"/>
      <c r="U429" s="359"/>
      <c r="V429" s="359"/>
      <c r="W429" s="359"/>
      <c r="X429" s="359"/>
      <c r="Y429" s="359"/>
      <c r="Z429" s="359"/>
      <c r="AA429" s="359"/>
      <c r="AB429" s="359"/>
      <c r="AC429" s="359"/>
      <c r="AD429" s="359"/>
      <c r="AE429" s="359"/>
      <c r="AF429" s="359"/>
    </row>
    <row r="430" spans="1:32" ht="24.75" customHeight="1">
      <c r="A430" s="349" t="s">
        <v>1473</v>
      </c>
      <c r="B430" s="360">
        <v>24</v>
      </c>
      <c r="C430" s="357" t="s">
        <v>1449</v>
      </c>
      <c r="D430" s="275" t="s">
        <v>500</v>
      </c>
      <c r="E430" s="360">
        <v>90</v>
      </c>
      <c r="F430" s="360"/>
      <c r="G430" s="360"/>
      <c r="H430" s="363"/>
      <c r="I430" s="360">
        <v>91</v>
      </c>
      <c r="J430" s="326">
        <f t="shared" si="158"/>
        <v>91</v>
      </c>
      <c r="K430" s="306">
        <f t="shared" si="159"/>
        <v>1.0111111111111111</v>
      </c>
      <c r="L430" s="307">
        <f t="shared" si="160"/>
        <v>1</v>
      </c>
      <c r="M430" s="359"/>
      <c r="N430" s="359"/>
      <c r="O430" s="359"/>
      <c r="P430" s="359"/>
      <c r="Q430" s="359"/>
      <c r="R430" s="359"/>
      <c r="S430" s="359"/>
      <c r="T430" s="359"/>
      <c r="U430" s="359"/>
      <c r="V430" s="359"/>
      <c r="W430" s="359"/>
      <c r="X430" s="359"/>
      <c r="Y430" s="359"/>
      <c r="Z430" s="359"/>
      <c r="AA430" s="359"/>
      <c r="AB430" s="359"/>
      <c r="AC430" s="359"/>
      <c r="AD430" s="359"/>
      <c r="AE430" s="359"/>
      <c r="AF430" s="359"/>
    </row>
    <row r="431" spans="1:32" ht="24.75" customHeight="1">
      <c r="A431" s="349" t="s">
        <v>1474</v>
      </c>
      <c r="B431" s="360">
        <v>25</v>
      </c>
      <c r="C431" s="357" t="s">
        <v>1449</v>
      </c>
      <c r="D431" s="275" t="s">
        <v>500</v>
      </c>
      <c r="E431" s="360">
        <v>5</v>
      </c>
      <c r="F431" s="360"/>
      <c r="G431" s="360"/>
      <c r="H431" s="363"/>
      <c r="I431" s="360">
        <v>1</v>
      </c>
      <c r="J431" s="326">
        <f t="shared" si="158"/>
        <v>1</v>
      </c>
      <c r="K431" s="306">
        <f t="shared" si="159"/>
        <v>0.2</v>
      </c>
      <c r="L431" s="307">
        <f t="shared" si="160"/>
        <v>0.2</v>
      </c>
      <c r="M431" s="359"/>
      <c r="N431" s="359"/>
      <c r="O431" s="359"/>
      <c r="P431" s="359"/>
      <c r="Q431" s="359"/>
      <c r="R431" s="359"/>
      <c r="S431" s="359"/>
      <c r="T431" s="359"/>
      <c r="U431" s="359"/>
      <c r="V431" s="359"/>
      <c r="W431" s="359"/>
      <c r="X431" s="359"/>
      <c r="Y431" s="359"/>
      <c r="Z431" s="359"/>
      <c r="AA431" s="359"/>
      <c r="AB431" s="359"/>
      <c r="AC431" s="359"/>
      <c r="AD431" s="359"/>
      <c r="AE431" s="359"/>
      <c r="AF431" s="359"/>
    </row>
    <row r="432" spans="1:32" ht="24.75" customHeight="1">
      <c r="A432" s="349" t="s">
        <v>1475</v>
      </c>
      <c r="B432" s="360">
        <v>26</v>
      </c>
      <c r="C432" s="357" t="s">
        <v>1449</v>
      </c>
      <c r="D432" s="275" t="s">
        <v>500</v>
      </c>
      <c r="E432" s="360">
        <v>420</v>
      </c>
      <c r="F432" s="360"/>
      <c r="G432" s="360"/>
      <c r="H432" s="363"/>
      <c r="I432" s="360">
        <v>455</v>
      </c>
      <c r="J432" s="326">
        <f t="shared" si="158"/>
        <v>455</v>
      </c>
      <c r="K432" s="306">
        <f t="shared" si="159"/>
        <v>1.0833333333333333</v>
      </c>
      <c r="L432" s="307">
        <f t="shared" si="160"/>
        <v>1</v>
      </c>
      <c r="M432" s="359"/>
      <c r="N432" s="359"/>
      <c r="O432" s="359"/>
      <c r="P432" s="359"/>
      <c r="Q432" s="359"/>
      <c r="R432" s="359"/>
      <c r="S432" s="359"/>
      <c r="T432" s="359"/>
      <c r="U432" s="359"/>
      <c r="V432" s="359"/>
      <c r="W432" s="359"/>
      <c r="X432" s="359"/>
      <c r="Y432" s="359"/>
      <c r="Z432" s="359"/>
      <c r="AA432" s="359"/>
      <c r="AB432" s="359"/>
      <c r="AC432" s="359"/>
      <c r="AD432" s="359"/>
      <c r="AE432" s="359"/>
      <c r="AF432" s="359"/>
    </row>
    <row r="433" spans="1:32" ht="24.75" customHeight="1">
      <c r="A433" s="349" t="s">
        <v>1476</v>
      </c>
      <c r="B433" s="360">
        <v>27</v>
      </c>
      <c r="C433" s="357" t="s">
        <v>1449</v>
      </c>
      <c r="D433" s="304" t="s">
        <v>505</v>
      </c>
      <c r="E433" s="360">
        <v>45</v>
      </c>
      <c r="F433" s="360"/>
      <c r="G433" s="360">
        <v>9</v>
      </c>
      <c r="H433" s="363">
        <v>7</v>
      </c>
      <c r="I433" s="360">
        <v>14</v>
      </c>
      <c r="J433" s="326">
        <f t="shared" si="158"/>
        <v>30</v>
      </c>
      <c r="K433" s="306">
        <f t="shared" si="159"/>
        <v>0.66666666666666663</v>
      </c>
      <c r="L433" s="307">
        <f t="shared" si="160"/>
        <v>0.66666666666666663</v>
      </c>
      <c r="M433" s="359"/>
      <c r="N433" s="359"/>
      <c r="O433" s="359"/>
      <c r="P433" s="359"/>
      <c r="Q433" s="359"/>
      <c r="R433" s="359"/>
      <c r="S433" s="359"/>
      <c r="T433" s="359"/>
      <c r="U433" s="359"/>
      <c r="V433" s="359"/>
      <c r="W433" s="359"/>
      <c r="X433" s="359"/>
      <c r="Y433" s="359"/>
      <c r="Z433" s="359"/>
      <c r="AA433" s="359"/>
      <c r="AB433" s="359"/>
      <c r="AC433" s="359"/>
      <c r="AD433" s="359"/>
      <c r="AE433" s="359"/>
      <c r="AF433" s="359"/>
    </row>
    <row r="434" spans="1:32" ht="24.75" customHeight="1">
      <c r="A434" s="349" t="s">
        <v>1477</v>
      </c>
      <c r="B434" s="360">
        <v>28</v>
      </c>
      <c r="C434" s="357" t="s">
        <v>1449</v>
      </c>
      <c r="D434" s="275" t="s">
        <v>502</v>
      </c>
      <c r="E434" s="360">
        <v>73</v>
      </c>
      <c r="F434" s="360"/>
      <c r="G434" s="360"/>
      <c r="H434" s="363"/>
      <c r="I434" s="360">
        <v>74</v>
      </c>
      <c r="J434" s="326">
        <f t="shared" si="158"/>
        <v>74</v>
      </c>
      <c r="K434" s="306">
        <f t="shared" si="159"/>
        <v>1.0136986301369864</v>
      </c>
      <c r="L434" s="307">
        <f t="shared" si="160"/>
        <v>1</v>
      </c>
      <c r="M434" s="359"/>
      <c r="N434" s="359"/>
      <c r="O434" s="359"/>
      <c r="P434" s="359"/>
      <c r="Q434" s="359"/>
      <c r="R434" s="359"/>
      <c r="S434" s="359"/>
      <c r="T434" s="359"/>
      <c r="U434" s="359"/>
      <c r="V434" s="359"/>
      <c r="W434" s="359"/>
      <c r="X434" s="359"/>
      <c r="Y434" s="359"/>
      <c r="Z434" s="359"/>
      <c r="AA434" s="359"/>
      <c r="AB434" s="359"/>
      <c r="AC434" s="359"/>
      <c r="AD434" s="359"/>
      <c r="AE434" s="359"/>
      <c r="AF434" s="359"/>
    </row>
    <row r="435" spans="1:32" ht="24.75" customHeight="1">
      <c r="A435" s="349" t="s">
        <v>1478</v>
      </c>
      <c r="B435" s="360">
        <v>29</v>
      </c>
      <c r="C435" s="357" t="s">
        <v>1449</v>
      </c>
      <c r="D435" s="275" t="s">
        <v>502</v>
      </c>
      <c r="E435" s="360">
        <v>720</v>
      </c>
      <c r="F435" s="360"/>
      <c r="G435" s="360"/>
      <c r="H435" s="363"/>
      <c r="I435" s="360">
        <v>1030</v>
      </c>
      <c r="J435" s="326">
        <f t="shared" si="158"/>
        <v>1030</v>
      </c>
      <c r="K435" s="306">
        <f t="shared" si="159"/>
        <v>1.4305555555555556</v>
      </c>
      <c r="L435" s="307">
        <f t="shared" si="160"/>
        <v>1</v>
      </c>
      <c r="M435" s="359"/>
      <c r="N435" s="359"/>
      <c r="O435" s="359"/>
      <c r="P435" s="359"/>
      <c r="Q435" s="359"/>
      <c r="R435" s="359"/>
      <c r="S435" s="359"/>
      <c r="T435" s="359"/>
      <c r="U435" s="359"/>
      <c r="V435" s="359"/>
      <c r="W435" s="359"/>
      <c r="X435" s="359"/>
      <c r="Y435" s="359"/>
      <c r="Z435" s="359"/>
      <c r="AA435" s="359"/>
      <c r="AB435" s="359"/>
      <c r="AC435" s="359"/>
      <c r="AD435" s="359"/>
      <c r="AE435" s="359"/>
      <c r="AF435" s="359"/>
    </row>
    <row r="436" spans="1:32" ht="24.75" customHeight="1">
      <c r="A436" s="349" t="s">
        <v>1479</v>
      </c>
      <c r="B436" s="360">
        <v>30</v>
      </c>
      <c r="C436" s="357" t="s">
        <v>1449</v>
      </c>
      <c r="D436" s="275" t="s">
        <v>500</v>
      </c>
      <c r="E436" s="360">
        <v>14</v>
      </c>
      <c r="F436" s="360"/>
      <c r="G436" s="360"/>
      <c r="H436" s="363"/>
      <c r="I436" s="360">
        <v>61</v>
      </c>
      <c r="J436" s="326">
        <f t="shared" si="158"/>
        <v>61</v>
      </c>
      <c r="K436" s="306">
        <f t="shared" si="159"/>
        <v>4.3571428571428568</v>
      </c>
      <c r="L436" s="307">
        <f t="shared" si="160"/>
        <v>1</v>
      </c>
      <c r="M436" s="359"/>
      <c r="N436" s="359"/>
      <c r="O436" s="359"/>
      <c r="P436" s="359"/>
      <c r="Q436" s="359"/>
      <c r="R436" s="359"/>
      <c r="S436" s="359"/>
      <c r="T436" s="359"/>
      <c r="U436" s="359"/>
      <c r="V436" s="359"/>
      <c r="W436" s="359"/>
      <c r="X436" s="359"/>
      <c r="Y436" s="359"/>
      <c r="Z436" s="359"/>
      <c r="AA436" s="359"/>
      <c r="AB436" s="359"/>
      <c r="AC436" s="359"/>
      <c r="AD436" s="359"/>
      <c r="AE436" s="359"/>
      <c r="AF436" s="359"/>
    </row>
    <row r="437" spans="1:32" ht="24.75" customHeight="1">
      <c r="A437" s="349" t="s">
        <v>1480</v>
      </c>
      <c r="B437" s="360">
        <v>31</v>
      </c>
      <c r="C437" s="357" t="s">
        <v>1449</v>
      </c>
      <c r="D437" s="275" t="s">
        <v>502</v>
      </c>
      <c r="E437" s="361">
        <v>1</v>
      </c>
      <c r="F437" s="360"/>
      <c r="G437" s="360"/>
      <c r="H437" s="363"/>
      <c r="I437" s="361">
        <v>1</v>
      </c>
      <c r="J437" s="326">
        <f t="shared" si="158"/>
        <v>1</v>
      </c>
      <c r="K437" s="306">
        <f t="shared" si="159"/>
        <v>1</v>
      </c>
      <c r="L437" s="307">
        <f t="shared" si="160"/>
        <v>1</v>
      </c>
      <c r="M437" s="359"/>
      <c r="N437" s="359"/>
      <c r="O437" s="359"/>
      <c r="P437" s="359"/>
      <c r="Q437" s="359"/>
      <c r="R437" s="359"/>
      <c r="S437" s="359"/>
      <c r="T437" s="359"/>
      <c r="U437" s="359"/>
      <c r="V437" s="359"/>
      <c r="W437" s="359"/>
      <c r="X437" s="359"/>
      <c r="Y437" s="359"/>
      <c r="Z437" s="359"/>
      <c r="AA437" s="359"/>
      <c r="AB437" s="359"/>
      <c r="AC437" s="359"/>
      <c r="AD437" s="359"/>
      <c r="AE437" s="359"/>
      <c r="AF437" s="359"/>
    </row>
    <row r="438" spans="1:32" ht="24.75" customHeight="1">
      <c r="A438" s="349" t="s">
        <v>1481</v>
      </c>
      <c r="B438" s="360">
        <v>32</v>
      </c>
      <c r="C438" s="357" t="s">
        <v>1449</v>
      </c>
      <c r="D438" s="275" t="s">
        <v>500</v>
      </c>
      <c r="E438" s="360">
        <v>40</v>
      </c>
      <c r="F438" s="360"/>
      <c r="G438" s="360"/>
      <c r="H438" s="363"/>
      <c r="I438" s="360">
        <v>40</v>
      </c>
      <c r="J438" s="326">
        <f t="shared" si="158"/>
        <v>40</v>
      </c>
      <c r="K438" s="306">
        <f t="shared" si="159"/>
        <v>1</v>
      </c>
      <c r="L438" s="307">
        <f t="shared" si="160"/>
        <v>1</v>
      </c>
      <c r="M438" s="359"/>
      <c r="N438" s="359"/>
      <c r="O438" s="359"/>
      <c r="P438" s="359"/>
      <c r="Q438" s="359"/>
      <c r="R438" s="359"/>
      <c r="S438" s="359"/>
      <c r="T438" s="359"/>
      <c r="U438" s="359"/>
      <c r="V438" s="359"/>
      <c r="W438" s="359"/>
      <c r="X438" s="359"/>
      <c r="Y438" s="359"/>
      <c r="Z438" s="359"/>
      <c r="AA438" s="359"/>
      <c r="AB438" s="359"/>
      <c r="AC438" s="359"/>
      <c r="AD438" s="359"/>
      <c r="AE438" s="359"/>
      <c r="AF438" s="359"/>
    </row>
    <row r="439" spans="1:32" ht="24.75" customHeight="1">
      <c r="A439" s="349" t="s">
        <v>1482</v>
      </c>
      <c r="B439" s="360">
        <v>33</v>
      </c>
      <c r="C439" s="357" t="s">
        <v>1449</v>
      </c>
      <c r="D439" s="275" t="s">
        <v>500</v>
      </c>
      <c r="E439" s="360">
        <v>0.08</v>
      </c>
      <c r="F439" s="360"/>
      <c r="G439" s="360"/>
      <c r="H439" s="363"/>
      <c r="I439" s="360">
        <v>9.6000000000000002E-2</v>
      </c>
      <c r="J439" s="326">
        <f t="shared" si="158"/>
        <v>9.6000000000000002E-2</v>
      </c>
      <c r="K439" s="306">
        <f t="shared" si="159"/>
        <v>1.2</v>
      </c>
      <c r="L439" s="307">
        <f t="shared" si="160"/>
        <v>1</v>
      </c>
      <c r="M439" s="359"/>
      <c r="N439" s="359"/>
      <c r="O439" s="359"/>
      <c r="P439" s="359"/>
      <c r="Q439" s="359"/>
      <c r="R439" s="359"/>
      <c r="S439" s="359"/>
      <c r="T439" s="359"/>
      <c r="U439" s="359"/>
      <c r="V439" s="359"/>
      <c r="W439" s="359"/>
      <c r="X439" s="359"/>
      <c r="Y439" s="359"/>
      <c r="Z439" s="359"/>
      <c r="AA439" s="359"/>
      <c r="AB439" s="359"/>
      <c r="AC439" s="359"/>
      <c r="AD439" s="359"/>
      <c r="AE439" s="359"/>
      <c r="AF439" s="359"/>
    </row>
    <row r="440" spans="1:32" ht="24.75" customHeight="1">
      <c r="A440" s="349" t="s">
        <v>1483</v>
      </c>
      <c r="B440" s="360">
        <v>34</v>
      </c>
      <c r="C440" s="357" t="s">
        <v>1449</v>
      </c>
      <c r="D440" s="275" t="s">
        <v>500</v>
      </c>
      <c r="E440" s="361">
        <v>0.2</v>
      </c>
      <c r="F440" s="360"/>
      <c r="G440" s="360"/>
      <c r="H440" s="363"/>
      <c r="I440" s="361">
        <v>0.2</v>
      </c>
      <c r="J440" s="326">
        <f t="shared" si="158"/>
        <v>0.2</v>
      </c>
      <c r="K440" s="306">
        <f t="shared" si="159"/>
        <v>1</v>
      </c>
      <c r="L440" s="307">
        <f t="shared" si="160"/>
        <v>1</v>
      </c>
      <c r="M440" s="359"/>
      <c r="N440" s="359"/>
      <c r="O440" s="359"/>
      <c r="P440" s="359"/>
      <c r="Q440" s="359"/>
      <c r="R440" s="359"/>
      <c r="S440" s="359"/>
      <c r="T440" s="359"/>
      <c r="U440" s="359"/>
      <c r="V440" s="359"/>
      <c r="W440" s="359"/>
      <c r="X440" s="359"/>
      <c r="Y440" s="359"/>
      <c r="Z440" s="359"/>
      <c r="AA440" s="359"/>
      <c r="AB440" s="359"/>
      <c r="AC440" s="359"/>
      <c r="AD440" s="359"/>
      <c r="AE440" s="359"/>
      <c r="AF440" s="359"/>
    </row>
    <row r="441" spans="1:32" ht="24.75" customHeight="1">
      <c r="A441" s="349" t="s">
        <v>1484</v>
      </c>
      <c r="B441" s="360">
        <v>35</v>
      </c>
      <c r="C441" s="357" t="s">
        <v>1449</v>
      </c>
      <c r="D441" s="275" t="s">
        <v>500</v>
      </c>
      <c r="E441" s="360">
        <v>32</v>
      </c>
      <c r="F441" s="360"/>
      <c r="G441" s="360"/>
      <c r="H441" s="363"/>
      <c r="I441" s="360">
        <v>35</v>
      </c>
      <c r="J441" s="326">
        <f t="shared" si="158"/>
        <v>35</v>
      </c>
      <c r="K441" s="306">
        <f t="shared" si="159"/>
        <v>1.09375</v>
      </c>
      <c r="L441" s="307">
        <f t="shared" si="160"/>
        <v>1</v>
      </c>
      <c r="M441" s="359"/>
      <c r="N441" s="359"/>
      <c r="O441" s="359"/>
      <c r="P441" s="359"/>
      <c r="Q441" s="359"/>
      <c r="R441" s="359"/>
      <c r="S441" s="359"/>
      <c r="T441" s="359"/>
      <c r="U441" s="359"/>
      <c r="V441" s="359"/>
      <c r="W441" s="359"/>
      <c r="X441" s="359"/>
      <c r="Y441" s="359"/>
      <c r="Z441" s="359"/>
      <c r="AA441" s="359"/>
      <c r="AB441" s="359"/>
      <c r="AC441" s="359"/>
      <c r="AD441" s="359"/>
      <c r="AE441" s="359"/>
      <c r="AF441" s="359"/>
    </row>
    <row r="442" spans="1:32" ht="24.75" customHeight="1">
      <c r="A442" s="349" t="s">
        <v>1485</v>
      </c>
      <c r="B442" s="360">
        <v>36</v>
      </c>
      <c r="C442" s="357" t="s">
        <v>1449</v>
      </c>
      <c r="D442" s="275" t="s">
        <v>500</v>
      </c>
      <c r="E442" s="361">
        <v>0.15</v>
      </c>
      <c r="F442" s="360"/>
      <c r="G442" s="360"/>
      <c r="H442" s="363"/>
      <c r="I442" s="361">
        <v>0.15</v>
      </c>
      <c r="J442" s="326">
        <f t="shared" si="158"/>
        <v>0.15</v>
      </c>
      <c r="K442" s="306">
        <f t="shared" si="159"/>
        <v>1</v>
      </c>
      <c r="L442" s="307">
        <f t="shared" si="160"/>
        <v>1</v>
      </c>
      <c r="M442" s="359"/>
      <c r="N442" s="359"/>
      <c r="O442" s="359"/>
      <c r="P442" s="359"/>
      <c r="Q442" s="359"/>
      <c r="R442" s="359"/>
      <c r="S442" s="359"/>
      <c r="T442" s="359"/>
      <c r="U442" s="359"/>
      <c r="V442" s="359"/>
      <c r="W442" s="359"/>
      <c r="X442" s="359"/>
      <c r="Y442" s="359"/>
      <c r="Z442" s="359"/>
      <c r="AA442" s="359"/>
      <c r="AB442" s="359"/>
      <c r="AC442" s="359"/>
      <c r="AD442" s="359"/>
      <c r="AE442" s="359"/>
      <c r="AF442" s="359"/>
    </row>
    <row r="443" spans="1:32" ht="24.75" customHeight="1">
      <c r="A443" s="349" t="s">
        <v>1486</v>
      </c>
      <c r="B443" s="360">
        <v>37</v>
      </c>
      <c r="C443" s="357" t="s">
        <v>1449</v>
      </c>
      <c r="D443" s="275" t="s">
        <v>500</v>
      </c>
      <c r="E443" s="360">
        <v>2</v>
      </c>
      <c r="F443" s="360"/>
      <c r="G443" s="360"/>
      <c r="H443" s="363"/>
      <c r="I443" s="360">
        <v>1</v>
      </c>
      <c r="J443" s="326">
        <f t="shared" si="158"/>
        <v>1</v>
      </c>
      <c r="K443" s="306">
        <f t="shared" si="159"/>
        <v>0.5</v>
      </c>
      <c r="L443" s="307">
        <f t="shared" si="160"/>
        <v>0.5</v>
      </c>
      <c r="M443" s="359"/>
      <c r="N443" s="359"/>
      <c r="O443" s="359"/>
      <c r="P443" s="359"/>
      <c r="Q443" s="359"/>
      <c r="R443" s="359"/>
      <c r="S443" s="359"/>
      <c r="T443" s="359"/>
      <c r="U443" s="359"/>
      <c r="V443" s="359"/>
      <c r="W443" s="359"/>
      <c r="X443" s="359"/>
      <c r="Y443" s="359"/>
      <c r="Z443" s="359"/>
      <c r="AA443" s="359"/>
      <c r="AB443" s="359"/>
      <c r="AC443" s="359"/>
      <c r="AD443" s="359"/>
      <c r="AE443" s="359"/>
      <c r="AF443" s="359"/>
    </row>
    <row r="444" spans="1:32" ht="24.75" customHeight="1">
      <c r="A444" s="349" t="s">
        <v>1487</v>
      </c>
      <c r="B444" s="360">
        <v>38</v>
      </c>
      <c r="C444" s="357" t="s">
        <v>1449</v>
      </c>
      <c r="D444" s="275" t="s">
        <v>500</v>
      </c>
      <c r="E444" s="360">
        <v>1</v>
      </c>
      <c r="F444" s="360"/>
      <c r="G444" s="360"/>
      <c r="H444" s="363"/>
      <c r="I444" s="360">
        <v>1</v>
      </c>
      <c r="J444" s="326">
        <f t="shared" si="158"/>
        <v>1</v>
      </c>
      <c r="K444" s="306">
        <f t="shared" si="159"/>
        <v>1</v>
      </c>
      <c r="L444" s="307">
        <f t="shared" si="160"/>
        <v>1</v>
      </c>
      <c r="M444" s="359"/>
      <c r="N444" s="359"/>
      <c r="O444" s="359"/>
      <c r="P444" s="359"/>
      <c r="Q444" s="359"/>
      <c r="R444" s="359"/>
      <c r="S444" s="359"/>
      <c r="T444" s="359"/>
      <c r="U444" s="359"/>
      <c r="V444" s="359"/>
      <c r="W444" s="359"/>
      <c r="X444" s="359"/>
      <c r="Y444" s="359"/>
      <c r="Z444" s="359"/>
      <c r="AA444" s="359"/>
      <c r="AB444" s="359"/>
      <c r="AC444" s="359"/>
      <c r="AD444" s="359"/>
      <c r="AE444" s="359"/>
      <c r="AF444" s="359"/>
    </row>
    <row r="445" spans="1:32" ht="24.75" customHeight="1">
      <c r="A445" s="349" t="s">
        <v>1488</v>
      </c>
      <c r="B445" s="360">
        <v>39</v>
      </c>
      <c r="C445" s="357" t="s">
        <v>1449</v>
      </c>
      <c r="D445" s="275" t="s">
        <v>500</v>
      </c>
      <c r="E445" s="360">
        <v>2347297</v>
      </c>
      <c r="F445" s="360"/>
      <c r="G445" s="360"/>
      <c r="H445" s="363"/>
      <c r="I445" s="360">
        <v>5591088</v>
      </c>
      <c r="J445" s="326">
        <f t="shared" si="158"/>
        <v>5591088</v>
      </c>
      <c r="K445" s="306">
        <f>(J445/I445)</f>
        <v>1</v>
      </c>
      <c r="L445" s="307">
        <f>IF(((J445/I445)*100)&gt;=100,100%,(IF(J445=0,"",(J445/I445))))</f>
        <v>1</v>
      </c>
      <c r="M445" s="359"/>
      <c r="N445" s="359"/>
      <c r="O445" s="359"/>
      <c r="P445" s="359"/>
      <c r="Q445" s="359"/>
      <c r="R445" s="359"/>
      <c r="S445" s="359"/>
      <c r="T445" s="359"/>
      <c r="U445" s="359"/>
      <c r="V445" s="359"/>
      <c r="W445" s="359"/>
      <c r="X445" s="359"/>
      <c r="Y445" s="359"/>
      <c r="Z445" s="359"/>
      <c r="AA445" s="359"/>
      <c r="AB445" s="359"/>
      <c r="AC445" s="359"/>
      <c r="AD445" s="359"/>
      <c r="AE445" s="359"/>
      <c r="AF445" s="359"/>
    </row>
    <row r="446" spans="1:32" ht="24.75" customHeight="1">
      <c r="A446" s="349" t="s">
        <v>1489</v>
      </c>
      <c r="B446" s="360">
        <v>40</v>
      </c>
      <c r="C446" s="357" t="s">
        <v>1449</v>
      </c>
      <c r="D446" s="275" t="s">
        <v>500</v>
      </c>
      <c r="E446" s="361">
        <v>0.08</v>
      </c>
      <c r="F446" s="360"/>
      <c r="G446" s="360"/>
      <c r="H446" s="363"/>
      <c r="I446" s="361">
        <v>0.03</v>
      </c>
      <c r="J446" s="326">
        <f t="shared" si="158"/>
        <v>0.03</v>
      </c>
      <c r="K446" s="306">
        <f t="shared" ref="K446:K465" si="161">(J446/E446)</f>
        <v>0.375</v>
      </c>
      <c r="L446" s="307">
        <f t="shared" ref="L446:L465" si="162">IF(((J446/E446)*100)&gt;=100,100%,(IF(J446=0,"",(J446/E446))))</f>
        <v>0.375</v>
      </c>
      <c r="M446" s="359"/>
      <c r="N446" s="359"/>
      <c r="O446" s="359"/>
      <c r="P446" s="359"/>
      <c r="Q446" s="359"/>
      <c r="R446" s="359"/>
      <c r="S446" s="359"/>
      <c r="T446" s="359"/>
      <c r="U446" s="359"/>
      <c r="V446" s="359"/>
      <c r="W446" s="359"/>
      <c r="X446" s="359"/>
      <c r="Y446" s="359"/>
      <c r="Z446" s="359"/>
      <c r="AA446" s="359"/>
      <c r="AB446" s="359"/>
      <c r="AC446" s="359"/>
      <c r="AD446" s="359"/>
      <c r="AE446" s="359"/>
      <c r="AF446" s="359"/>
    </row>
    <row r="447" spans="1:32" ht="24.75" customHeight="1">
      <c r="A447" s="349" t="s">
        <v>1490</v>
      </c>
      <c r="B447" s="360">
        <v>41</v>
      </c>
      <c r="C447" s="357" t="s">
        <v>1449</v>
      </c>
      <c r="D447" s="275" t="s">
        <v>500</v>
      </c>
      <c r="E447" s="360">
        <v>300</v>
      </c>
      <c r="F447" s="360"/>
      <c r="G447" s="360"/>
      <c r="H447" s="363"/>
      <c r="I447" s="360">
        <v>324</v>
      </c>
      <c r="J447" s="326">
        <f t="shared" si="158"/>
        <v>324</v>
      </c>
      <c r="K447" s="306">
        <f t="shared" si="161"/>
        <v>1.08</v>
      </c>
      <c r="L447" s="307">
        <f t="shared" si="162"/>
        <v>1</v>
      </c>
      <c r="M447" s="359"/>
      <c r="N447" s="359"/>
      <c r="O447" s="359"/>
      <c r="P447" s="359"/>
      <c r="Q447" s="359"/>
      <c r="R447" s="359"/>
      <c r="S447" s="359"/>
      <c r="T447" s="359"/>
      <c r="U447" s="359"/>
      <c r="V447" s="359"/>
      <c r="W447" s="359"/>
      <c r="X447" s="359"/>
      <c r="Y447" s="359"/>
      <c r="Z447" s="359"/>
      <c r="AA447" s="359"/>
      <c r="AB447" s="359"/>
      <c r="AC447" s="359"/>
      <c r="AD447" s="359"/>
      <c r="AE447" s="359"/>
      <c r="AF447" s="359"/>
    </row>
    <row r="448" spans="1:32" ht="24.75" customHeight="1">
      <c r="A448" s="349" t="s">
        <v>1491</v>
      </c>
      <c r="B448" s="360">
        <v>42</v>
      </c>
      <c r="C448" s="357" t="s">
        <v>1449</v>
      </c>
      <c r="D448" s="275" t="s">
        <v>500</v>
      </c>
      <c r="E448" s="361">
        <v>1</v>
      </c>
      <c r="F448" s="360"/>
      <c r="G448" s="360"/>
      <c r="H448" s="363"/>
      <c r="I448" s="361">
        <v>1</v>
      </c>
      <c r="J448" s="326">
        <f t="shared" si="158"/>
        <v>1</v>
      </c>
      <c r="K448" s="306">
        <f t="shared" si="161"/>
        <v>1</v>
      </c>
      <c r="L448" s="307">
        <f t="shared" si="162"/>
        <v>1</v>
      </c>
      <c r="M448" s="359"/>
      <c r="N448" s="359"/>
      <c r="O448" s="359"/>
      <c r="P448" s="359"/>
      <c r="Q448" s="359"/>
      <c r="R448" s="359"/>
      <c r="S448" s="359"/>
      <c r="T448" s="359"/>
      <c r="U448" s="359"/>
      <c r="V448" s="359"/>
      <c r="W448" s="359"/>
      <c r="X448" s="359"/>
      <c r="Y448" s="359"/>
      <c r="Z448" s="359"/>
      <c r="AA448" s="359"/>
      <c r="AB448" s="359"/>
      <c r="AC448" s="359"/>
      <c r="AD448" s="359"/>
      <c r="AE448" s="359"/>
      <c r="AF448" s="359"/>
    </row>
    <row r="449" spans="1:32" ht="24.75" customHeight="1">
      <c r="A449" s="349" t="s">
        <v>1492</v>
      </c>
      <c r="B449" s="360">
        <v>43</v>
      </c>
      <c r="C449" s="357" t="s">
        <v>1449</v>
      </c>
      <c r="D449" s="275" t="s">
        <v>500</v>
      </c>
      <c r="E449" s="360">
        <v>47</v>
      </c>
      <c r="F449" s="360"/>
      <c r="G449" s="360"/>
      <c r="H449" s="363"/>
      <c r="I449" s="360">
        <v>54</v>
      </c>
      <c r="J449" s="326">
        <f t="shared" si="158"/>
        <v>54</v>
      </c>
      <c r="K449" s="306">
        <f t="shared" si="161"/>
        <v>1.1489361702127661</v>
      </c>
      <c r="L449" s="307">
        <f t="shared" si="162"/>
        <v>1</v>
      </c>
      <c r="M449" s="359"/>
      <c r="N449" s="359"/>
      <c r="O449" s="359"/>
      <c r="P449" s="359"/>
      <c r="Q449" s="359"/>
      <c r="R449" s="359"/>
      <c r="S449" s="359"/>
      <c r="T449" s="359"/>
      <c r="U449" s="359"/>
      <c r="V449" s="359"/>
      <c r="W449" s="359"/>
      <c r="X449" s="359"/>
      <c r="Y449" s="359"/>
      <c r="Z449" s="359"/>
      <c r="AA449" s="359"/>
      <c r="AB449" s="359"/>
      <c r="AC449" s="359"/>
      <c r="AD449" s="359"/>
      <c r="AE449" s="359"/>
      <c r="AF449" s="359"/>
    </row>
    <row r="450" spans="1:32" ht="24.75" customHeight="1">
      <c r="A450" s="349" t="s">
        <v>1493</v>
      </c>
      <c r="B450" s="360">
        <v>44</v>
      </c>
      <c r="C450" s="357" t="s">
        <v>1449</v>
      </c>
      <c r="D450" s="275" t="s">
        <v>502</v>
      </c>
      <c r="E450" s="360">
        <v>7</v>
      </c>
      <c r="F450" s="360"/>
      <c r="G450" s="360"/>
      <c r="H450" s="363"/>
      <c r="I450" s="360">
        <v>7</v>
      </c>
      <c r="J450" s="326">
        <f t="shared" si="158"/>
        <v>7</v>
      </c>
      <c r="K450" s="306">
        <f t="shared" si="161"/>
        <v>1</v>
      </c>
      <c r="L450" s="307">
        <f t="shared" si="162"/>
        <v>1</v>
      </c>
      <c r="M450" s="359"/>
      <c r="N450" s="359"/>
      <c r="O450" s="359"/>
      <c r="P450" s="359"/>
      <c r="Q450" s="359"/>
      <c r="R450" s="359"/>
      <c r="S450" s="359"/>
      <c r="T450" s="359"/>
      <c r="U450" s="359"/>
      <c r="V450" s="359"/>
      <c r="W450" s="359"/>
      <c r="X450" s="359"/>
      <c r="Y450" s="359"/>
      <c r="Z450" s="359"/>
      <c r="AA450" s="359"/>
      <c r="AB450" s="359"/>
      <c r="AC450" s="359"/>
      <c r="AD450" s="359"/>
      <c r="AE450" s="359"/>
      <c r="AF450" s="359"/>
    </row>
    <row r="451" spans="1:32" ht="24.75" customHeight="1">
      <c r="A451" s="349" t="s">
        <v>1494</v>
      </c>
      <c r="B451" s="360">
        <v>45</v>
      </c>
      <c r="C451" s="357" t="s">
        <v>1449</v>
      </c>
      <c r="D451" s="275" t="s">
        <v>500</v>
      </c>
      <c r="E451" s="360">
        <v>19</v>
      </c>
      <c r="F451" s="360"/>
      <c r="G451" s="360"/>
      <c r="H451" s="363"/>
      <c r="I451" s="360">
        <v>19</v>
      </c>
      <c r="J451" s="326">
        <f t="shared" si="158"/>
        <v>19</v>
      </c>
      <c r="K451" s="306">
        <f t="shared" si="161"/>
        <v>1</v>
      </c>
      <c r="L451" s="307">
        <f t="shared" si="162"/>
        <v>1</v>
      </c>
      <c r="M451" s="359"/>
      <c r="N451" s="359"/>
      <c r="O451" s="359"/>
      <c r="P451" s="359"/>
      <c r="Q451" s="359"/>
      <c r="R451" s="359"/>
      <c r="S451" s="359"/>
      <c r="T451" s="359"/>
      <c r="U451" s="359"/>
      <c r="V451" s="359"/>
      <c r="W451" s="359"/>
      <c r="X451" s="359"/>
      <c r="Y451" s="359"/>
      <c r="Z451" s="359"/>
      <c r="AA451" s="359"/>
      <c r="AB451" s="359"/>
      <c r="AC451" s="359"/>
      <c r="AD451" s="359"/>
      <c r="AE451" s="359"/>
      <c r="AF451" s="359"/>
    </row>
    <row r="452" spans="1:32" ht="24.75" customHeight="1">
      <c r="A452" s="349" t="s">
        <v>1495</v>
      </c>
      <c r="B452" s="360">
        <v>46</v>
      </c>
      <c r="C452" s="357" t="s">
        <v>1449</v>
      </c>
      <c r="D452" s="275" t="s">
        <v>502</v>
      </c>
      <c r="E452" s="360">
        <v>31</v>
      </c>
      <c r="F452" s="360"/>
      <c r="G452" s="360"/>
      <c r="H452" s="363"/>
      <c r="I452" s="360">
        <v>40</v>
      </c>
      <c r="J452" s="326">
        <f t="shared" si="158"/>
        <v>40</v>
      </c>
      <c r="K452" s="306">
        <f t="shared" si="161"/>
        <v>1.2903225806451613</v>
      </c>
      <c r="L452" s="307">
        <f t="shared" si="162"/>
        <v>1</v>
      </c>
      <c r="M452" s="359"/>
      <c r="N452" s="359"/>
      <c r="O452" s="359"/>
      <c r="P452" s="359"/>
      <c r="Q452" s="359"/>
      <c r="R452" s="359"/>
      <c r="S452" s="359"/>
      <c r="T452" s="359"/>
      <c r="U452" s="359"/>
      <c r="V452" s="359"/>
      <c r="W452" s="359"/>
      <c r="X452" s="359"/>
      <c r="Y452" s="359"/>
      <c r="Z452" s="359"/>
      <c r="AA452" s="359"/>
      <c r="AB452" s="359"/>
      <c r="AC452" s="359"/>
      <c r="AD452" s="359"/>
      <c r="AE452" s="359"/>
      <c r="AF452" s="359"/>
    </row>
    <row r="453" spans="1:32" ht="24.75" customHeight="1">
      <c r="A453" s="349" t="s">
        <v>1496</v>
      </c>
      <c r="B453" s="360">
        <v>47</v>
      </c>
      <c r="C453" s="357" t="s">
        <v>1449</v>
      </c>
      <c r="D453" s="275" t="s">
        <v>502</v>
      </c>
      <c r="E453" s="360">
        <v>31</v>
      </c>
      <c r="F453" s="360"/>
      <c r="G453" s="360"/>
      <c r="H453" s="363"/>
      <c r="I453" s="360">
        <v>36</v>
      </c>
      <c r="J453" s="326">
        <f t="shared" si="158"/>
        <v>36</v>
      </c>
      <c r="K453" s="306">
        <f t="shared" si="161"/>
        <v>1.1612903225806452</v>
      </c>
      <c r="L453" s="307">
        <f t="shared" si="162"/>
        <v>1</v>
      </c>
      <c r="M453" s="359"/>
      <c r="N453" s="359"/>
      <c r="O453" s="359"/>
      <c r="P453" s="359"/>
      <c r="Q453" s="359"/>
      <c r="R453" s="359"/>
      <c r="S453" s="359"/>
      <c r="T453" s="359"/>
      <c r="U453" s="359"/>
      <c r="V453" s="359"/>
      <c r="W453" s="359"/>
      <c r="X453" s="359"/>
      <c r="Y453" s="359"/>
      <c r="Z453" s="359"/>
      <c r="AA453" s="359"/>
      <c r="AB453" s="359"/>
      <c r="AC453" s="359"/>
      <c r="AD453" s="359"/>
      <c r="AE453" s="359"/>
      <c r="AF453" s="359"/>
    </row>
    <row r="454" spans="1:32" ht="24.75" customHeight="1">
      <c r="A454" s="349" t="s">
        <v>1497</v>
      </c>
      <c r="B454" s="360">
        <v>48</v>
      </c>
      <c r="C454" s="357" t="s">
        <v>1449</v>
      </c>
      <c r="D454" s="275" t="s">
        <v>502</v>
      </c>
      <c r="E454" s="360">
        <v>1</v>
      </c>
      <c r="F454" s="360"/>
      <c r="G454" s="360"/>
      <c r="H454" s="363"/>
      <c r="I454" s="360">
        <v>1</v>
      </c>
      <c r="J454" s="326">
        <f t="shared" si="158"/>
        <v>1</v>
      </c>
      <c r="K454" s="306">
        <f t="shared" si="161"/>
        <v>1</v>
      </c>
      <c r="L454" s="307">
        <f t="shared" si="162"/>
        <v>1</v>
      </c>
      <c r="M454" s="359"/>
      <c r="N454" s="359"/>
      <c r="O454" s="359"/>
      <c r="P454" s="359"/>
      <c r="Q454" s="359"/>
      <c r="R454" s="359"/>
      <c r="S454" s="359"/>
      <c r="T454" s="359"/>
      <c r="U454" s="359"/>
      <c r="V454" s="359"/>
      <c r="W454" s="359"/>
      <c r="X454" s="359"/>
      <c r="Y454" s="359"/>
      <c r="Z454" s="359"/>
      <c r="AA454" s="359"/>
      <c r="AB454" s="359"/>
      <c r="AC454" s="359"/>
      <c r="AD454" s="359"/>
      <c r="AE454" s="359"/>
      <c r="AF454" s="359"/>
    </row>
    <row r="455" spans="1:32" ht="24.75" customHeight="1">
      <c r="A455" s="349" t="s">
        <v>1498</v>
      </c>
      <c r="B455" s="360">
        <v>49</v>
      </c>
      <c r="C455" s="357" t="s">
        <v>1449</v>
      </c>
      <c r="D455" s="275" t="s">
        <v>502</v>
      </c>
      <c r="E455" s="360">
        <v>56100</v>
      </c>
      <c r="F455" s="360"/>
      <c r="G455" s="360"/>
      <c r="H455" s="363"/>
      <c r="I455" s="360">
        <v>71806</v>
      </c>
      <c r="J455" s="326">
        <f t="shared" si="158"/>
        <v>71806</v>
      </c>
      <c r="K455" s="306">
        <f t="shared" si="161"/>
        <v>1.2799643493761141</v>
      </c>
      <c r="L455" s="307">
        <f t="shared" si="162"/>
        <v>1</v>
      </c>
      <c r="M455" s="359"/>
      <c r="N455" s="359"/>
      <c r="O455" s="359"/>
      <c r="P455" s="359"/>
      <c r="Q455" s="359"/>
      <c r="R455" s="359"/>
      <c r="S455" s="359"/>
      <c r="T455" s="359"/>
      <c r="U455" s="359"/>
      <c r="V455" s="359"/>
      <c r="W455" s="359"/>
      <c r="X455" s="359"/>
      <c r="Y455" s="359"/>
      <c r="Z455" s="359"/>
      <c r="AA455" s="359"/>
      <c r="AB455" s="359"/>
      <c r="AC455" s="359"/>
      <c r="AD455" s="359"/>
      <c r="AE455" s="359"/>
      <c r="AF455" s="359"/>
    </row>
    <row r="456" spans="1:32" ht="24.75" customHeight="1">
      <c r="A456" s="349" t="s">
        <v>1499</v>
      </c>
      <c r="B456" s="360">
        <v>50</v>
      </c>
      <c r="C456" s="357" t="s">
        <v>1449</v>
      </c>
      <c r="D456" s="275" t="s">
        <v>500</v>
      </c>
      <c r="E456" s="360">
        <v>15</v>
      </c>
      <c r="F456" s="360"/>
      <c r="G456" s="360"/>
      <c r="H456" s="363"/>
      <c r="I456" s="360">
        <v>15</v>
      </c>
      <c r="J456" s="326">
        <f t="shared" si="158"/>
        <v>15</v>
      </c>
      <c r="K456" s="306">
        <f t="shared" si="161"/>
        <v>1</v>
      </c>
      <c r="L456" s="307">
        <f t="shared" si="162"/>
        <v>1</v>
      </c>
      <c r="M456" s="359"/>
      <c r="N456" s="359"/>
      <c r="O456" s="359"/>
      <c r="P456" s="359"/>
      <c r="Q456" s="359"/>
      <c r="R456" s="359"/>
      <c r="S456" s="359"/>
      <c r="T456" s="359"/>
      <c r="U456" s="359"/>
      <c r="V456" s="359"/>
      <c r="W456" s="359"/>
      <c r="X456" s="359"/>
      <c r="Y456" s="359"/>
      <c r="Z456" s="359"/>
      <c r="AA456" s="359"/>
      <c r="AB456" s="359"/>
      <c r="AC456" s="359"/>
      <c r="AD456" s="359"/>
      <c r="AE456" s="359"/>
      <c r="AF456" s="359"/>
    </row>
    <row r="457" spans="1:32" ht="24.75" customHeight="1">
      <c r="A457" s="349" t="s">
        <v>1500</v>
      </c>
      <c r="B457" s="360">
        <v>51</v>
      </c>
      <c r="C457" s="357" t="s">
        <v>1449</v>
      </c>
      <c r="D457" s="275" t="s">
        <v>500</v>
      </c>
      <c r="E457" s="360">
        <v>11000</v>
      </c>
      <c r="F457" s="360"/>
      <c r="G457" s="360"/>
      <c r="H457" s="363"/>
      <c r="I457" s="360">
        <v>15492</v>
      </c>
      <c r="J457" s="326">
        <f t="shared" si="158"/>
        <v>15492</v>
      </c>
      <c r="K457" s="306">
        <f t="shared" si="161"/>
        <v>1.4083636363636363</v>
      </c>
      <c r="L457" s="307">
        <f t="shared" si="162"/>
        <v>1</v>
      </c>
      <c r="M457" s="359"/>
      <c r="N457" s="359"/>
      <c r="O457" s="359"/>
      <c r="P457" s="359"/>
      <c r="Q457" s="359"/>
      <c r="R457" s="359"/>
      <c r="S457" s="359"/>
      <c r="T457" s="359"/>
      <c r="U457" s="359"/>
      <c r="V457" s="359"/>
      <c r="W457" s="359"/>
      <c r="X457" s="359"/>
      <c r="Y457" s="359"/>
      <c r="Z457" s="359"/>
      <c r="AA457" s="359"/>
      <c r="AB457" s="359"/>
      <c r="AC457" s="359"/>
      <c r="AD457" s="359"/>
      <c r="AE457" s="359"/>
      <c r="AF457" s="359"/>
    </row>
    <row r="458" spans="1:32" ht="24.75" customHeight="1">
      <c r="A458" s="349" t="s">
        <v>1501</v>
      </c>
      <c r="B458" s="360">
        <v>52</v>
      </c>
      <c r="C458" s="357" t="s">
        <v>1449</v>
      </c>
      <c r="D458" s="275" t="s">
        <v>500</v>
      </c>
      <c r="E458" s="360">
        <v>2500</v>
      </c>
      <c r="F458" s="360"/>
      <c r="G458" s="360"/>
      <c r="H458" s="363"/>
      <c r="I458" s="360">
        <v>2501</v>
      </c>
      <c r="J458" s="326">
        <f t="shared" si="158"/>
        <v>2501</v>
      </c>
      <c r="K458" s="306">
        <f t="shared" si="161"/>
        <v>1.0004</v>
      </c>
      <c r="L458" s="307">
        <f t="shared" si="162"/>
        <v>1</v>
      </c>
      <c r="M458" s="359"/>
      <c r="N458" s="359"/>
      <c r="O458" s="359"/>
      <c r="P458" s="359"/>
      <c r="Q458" s="359"/>
      <c r="R458" s="359"/>
      <c r="S458" s="359"/>
      <c r="T458" s="359"/>
      <c r="U458" s="359"/>
      <c r="V458" s="359"/>
      <c r="W458" s="359"/>
      <c r="X458" s="359"/>
      <c r="Y458" s="359"/>
      <c r="Z458" s="359"/>
      <c r="AA458" s="359"/>
      <c r="AB458" s="359"/>
      <c r="AC458" s="359"/>
      <c r="AD458" s="359"/>
      <c r="AE458" s="359"/>
      <c r="AF458" s="359"/>
    </row>
    <row r="459" spans="1:32" ht="24.75" customHeight="1">
      <c r="A459" s="349" t="s">
        <v>1502</v>
      </c>
      <c r="B459" s="360">
        <v>53</v>
      </c>
      <c r="C459" s="357" t="s">
        <v>1449</v>
      </c>
      <c r="D459" s="275" t="s">
        <v>500</v>
      </c>
      <c r="E459" s="360">
        <v>5</v>
      </c>
      <c r="F459" s="360"/>
      <c r="G459" s="360"/>
      <c r="H459" s="363"/>
      <c r="I459" s="360">
        <v>5</v>
      </c>
      <c r="J459" s="326">
        <f t="shared" si="158"/>
        <v>5</v>
      </c>
      <c r="K459" s="306">
        <f t="shared" si="161"/>
        <v>1</v>
      </c>
      <c r="L459" s="307">
        <f t="shared" si="162"/>
        <v>1</v>
      </c>
      <c r="M459" s="359"/>
      <c r="N459" s="359"/>
      <c r="O459" s="359"/>
      <c r="P459" s="359"/>
      <c r="Q459" s="359"/>
      <c r="R459" s="359"/>
      <c r="S459" s="359"/>
      <c r="T459" s="359"/>
      <c r="U459" s="359"/>
      <c r="V459" s="359"/>
      <c r="W459" s="359"/>
      <c r="X459" s="359"/>
      <c r="Y459" s="359"/>
      <c r="Z459" s="359"/>
      <c r="AA459" s="359"/>
      <c r="AB459" s="359"/>
      <c r="AC459" s="359"/>
      <c r="AD459" s="359"/>
      <c r="AE459" s="359"/>
      <c r="AF459" s="359"/>
    </row>
    <row r="460" spans="1:32" ht="24.75" customHeight="1">
      <c r="A460" s="349" t="s">
        <v>1503</v>
      </c>
      <c r="B460" s="360">
        <v>54</v>
      </c>
      <c r="C460" s="357" t="s">
        <v>1449</v>
      </c>
      <c r="D460" s="275" t="s">
        <v>500</v>
      </c>
      <c r="E460" s="360">
        <v>90</v>
      </c>
      <c r="F460" s="360"/>
      <c r="G460" s="360"/>
      <c r="H460" s="363"/>
      <c r="I460" s="360">
        <v>58</v>
      </c>
      <c r="J460" s="326">
        <f t="shared" si="158"/>
        <v>58</v>
      </c>
      <c r="K460" s="306">
        <f t="shared" si="161"/>
        <v>0.64444444444444449</v>
      </c>
      <c r="L460" s="307">
        <f t="shared" si="162"/>
        <v>0.64444444444444449</v>
      </c>
      <c r="M460" s="359"/>
      <c r="N460" s="359"/>
      <c r="O460" s="359"/>
      <c r="P460" s="359"/>
      <c r="Q460" s="359"/>
      <c r="R460" s="359"/>
      <c r="S460" s="359"/>
      <c r="T460" s="359"/>
      <c r="U460" s="359"/>
      <c r="V460" s="359"/>
      <c r="W460" s="359"/>
      <c r="X460" s="359"/>
      <c r="Y460" s="359"/>
      <c r="Z460" s="359"/>
      <c r="AA460" s="359"/>
      <c r="AB460" s="359"/>
      <c r="AC460" s="359"/>
      <c r="AD460" s="359"/>
      <c r="AE460" s="359"/>
      <c r="AF460" s="359"/>
    </row>
    <row r="461" spans="1:32" ht="24.75" customHeight="1">
      <c r="A461" s="349" t="s">
        <v>1504</v>
      </c>
      <c r="B461" s="360">
        <v>55</v>
      </c>
      <c r="C461" s="357" t="s">
        <v>1449</v>
      </c>
      <c r="D461" s="275" t="s">
        <v>500</v>
      </c>
      <c r="E461" s="360">
        <v>309900</v>
      </c>
      <c r="F461" s="360"/>
      <c r="G461" s="360"/>
      <c r="H461" s="363"/>
      <c r="I461" s="360">
        <v>247281</v>
      </c>
      <c r="J461" s="326">
        <f t="shared" si="158"/>
        <v>247281</v>
      </c>
      <c r="K461" s="306">
        <f t="shared" si="161"/>
        <v>0.79793804453049366</v>
      </c>
      <c r="L461" s="307">
        <f t="shared" si="162"/>
        <v>0.79793804453049366</v>
      </c>
      <c r="M461" s="359"/>
      <c r="N461" s="359"/>
      <c r="O461" s="359"/>
      <c r="P461" s="359"/>
      <c r="Q461" s="359"/>
      <c r="R461" s="359"/>
      <c r="S461" s="359"/>
      <c r="T461" s="359"/>
      <c r="U461" s="359"/>
      <c r="V461" s="359"/>
      <c r="W461" s="359"/>
      <c r="X461" s="359"/>
      <c r="Y461" s="359"/>
      <c r="Z461" s="359"/>
      <c r="AA461" s="359"/>
      <c r="AB461" s="359"/>
      <c r="AC461" s="359"/>
      <c r="AD461" s="359"/>
      <c r="AE461" s="359"/>
      <c r="AF461" s="359"/>
    </row>
    <row r="462" spans="1:32" ht="24.75" customHeight="1">
      <c r="A462" s="349" t="s">
        <v>1505</v>
      </c>
      <c r="B462" s="360">
        <v>56</v>
      </c>
      <c r="C462" s="357" t="s">
        <v>1449</v>
      </c>
      <c r="D462" s="275" t="s">
        <v>500</v>
      </c>
      <c r="E462" s="361">
        <v>1</v>
      </c>
      <c r="F462" s="360"/>
      <c r="G462" s="360"/>
      <c r="H462" s="363"/>
      <c r="I462" s="361">
        <v>1</v>
      </c>
      <c r="J462" s="326">
        <f t="shared" si="158"/>
        <v>1</v>
      </c>
      <c r="K462" s="306">
        <f t="shared" si="161"/>
        <v>1</v>
      </c>
      <c r="L462" s="307">
        <f t="shared" si="162"/>
        <v>1</v>
      </c>
      <c r="M462" s="359"/>
      <c r="N462" s="359"/>
      <c r="O462" s="359"/>
      <c r="P462" s="359"/>
      <c r="Q462" s="359"/>
      <c r="R462" s="359"/>
      <c r="S462" s="359"/>
      <c r="T462" s="359"/>
      <c r="U462" s="359"/>
      <c r="V462" s="359"/>
      <c r="W462" s="359"/>
      <c r="X462" s="359"/>
      <c r="Y462" s="359"/>
      <c r="Z462" s="359"/>
      <c r="AA462" s="359"/>
      <c r="AB462" s="359"/>
      <c r="AC462" s="359"/>
      <c r="AD462" s="359"/>
      <c r="AE462" s="359"/>
      <c r="AF462" s="359"/>
    </row>
    <row r="463" spans="1:32" ht="24.75" customHeight="1">
      <c r="A463" s="349" t="s">
        <v>1506</v>
      </c>
      <c r="B463" s="360">
        <v>57</v>
      </c>
      <c r="C463" s="357" t="s">
        <v>1449</v>
      </c>
      <c r="D463" s="275" t="s">
        <v>500</v>
      </c>
      <c r="E463" s="360">
        <v>27</v>
      </c>
      <c r="F463" s="360"/>
      <c r="G463" s="360"/>
      <c r="H463" s="363"/>
      <c r="I463" s="360">
        <v>32</v>
      </c>
      <c r="J463" s="326">
        <f t="shared" si="158"/>
        <v>32</v>
      </c>
      <c r="K463" s="306">
        <f t="shared" si="161"/>
        <v>1.1851851851851851</v>
      </c>
      <c r="L463" s="307">
        <f t="shared" si="162"/>
        <v>1</v>
      </c>
      <c r="M463" s="359"/>
      <c r="N463" s="359"/>
      <c r="O463" s="359"/>
      <c r="P463" s="359"/>
      <c r="Q463" s="359"/>
      <c r="R463" s="359"/>
      <c r="S463" s="359"/>
      <c r="T463" s="359"/>
      <c r="U463" s="359"/>
      <c r="V463" s="359"/>
      <c r="W463" s="359"/>
      <c r="X463" s="359"/>
      <c r="Y463" s="359"/>
      <c r="Z463" s="359"/>
      <c r="AA463" s="359"/>
      <c r="AB463" s="359"/>
      <c r="AC463" s="359"/>
      <c r="AD463" s="359"/>
      <c r="AE463" s="359"/>
      <c r="AF463" s="359"/>
    </row>
    <row r="464" spans="1:32" ht="24.75" customHeight="1">
      <c r="A464" s="349" t="s">
        <v>1507</v>
      </c>
      <c r="B464" s="360">
        <v>58</v>
      </c>
      <c r="C464" s="357" t="s">
        <v>1449</v>
      </c>
      <c r="D464" s="275" t="s">
        <v>500</v>
      </c>
      <c r="E464" s="360">
        <v>20</v>
      </c>
      <c r="F464" s="360"/>
      <c r="G464" s="360"/>
      <c r="H464" s="363"/>
      <c r="I464" s="360">
        <v>128</v>
      </c>
      <c r="J464" s="326">
        <f t="shared" si="158"/>
        <v>128</v>
      </c>
      <c r="K464" s="306">
        <f t="shared" si="161"/>
        <v>6.4</v>
      </c>
      <c r="L464" s="307">
        <f t="shared" si="162"/>
        <v>1</v>
      </c>
      <c r="M464" s="359"/>
      <c r="N464" s="359"/>
      <c r="O464" s="359"/>
      <c r="P464" s="359"/>
      <c r="Q464" s="359"/>
      <c r="R464" s="359"/>
      <c r="S464" s="359"/>
      <c r="T464" s="359"/>
      <c r="U464" s="359"/>
      <c r="V464" s="359"/>
      <c r="W464" s="359"/>
      <c r="X464" s="359"/>
      <c r="Y464" s="359"/>
      <c r="Z464" s="359"/>
      <c r="AA464" s="359"/>
      <c r="AB464" s="359"/>
      <c r="AC464" s="359"/>
      <c r="AD464" s="359"/>
      <c r="AE464" s="359"/>
      <c r="AF464" s="359"/>
    </row>
    <row r="465" spans="1:32" ht="24.75" customHeight="1">
      <c r="A465" s="349" t="s">
        <v>1508</v>
      </c>
      <c r="B465" s="360">
        <v>59</v>
      </c>
      <c r="C465" s="357" t="s">
        <v>1449</v>
      </c>
      <c r="D465" s="275" t="s">
        <v>500</v>
      </c>
      <c r="E465" s="361">
        <v>1</v>
      </c>
      <c r="F465" s="360"/>
      <c r="G465" s="360"/>
      <c r="H465" s="363"/>
      <c r="I465" s="361">
        <v>1</v>
      </c>
      <c r="J465" s="326">
        <f t="shared" si="158"/>
        <v>1</v>
      </c>
      <c r="K465" s="306">
        <f t="shared" si="161"/>
        <v>1</v>
      </c>
      <c r="L465" s="307">
        <f t="shared" si="162"/>
        <v>1</v>
      </c>
      <c r="M465" s="359"/>
      <c r="N465" s="359"/>
      <c r="O465" s="359"/>
      <c r="P465" s="359"/>
      <c r="Q465" s="359"/>
      <c r="R465" s="359"/>
      <c r="S465" s="359"/>
      <c r="T465" s="359"/>
      <c r="U465" s="359"/>
      <c r="V465" s="359"/>
      <c r="W465" s="359"/>
      <c r="X465" s="359"/>
      <c r="Y465" s="359"/>
      <c r="Z465" s="359"/>
      <c r="AA465" s="359"/>
      <c r="AB465" s="359"/>
      <c r="AC465" s="359"/>
      <c r="AD465" s="359"/>
      <c r="AE465" s="359"/>
      <c r="AF465" s="359"/>
    </row>
    <row r="466" spans="1:32" ht="24.75" customHeight="1">
      <c r="A466" s="356" t="s">
        <v>1509</v>
      </c>
      <c r="B466" s="292">
        <f>COUNT(B467:B471)</f>
        <v>5</v>
      </c>
      <c r="C466" s="293"/>
      <c r="D466" s="294"/>
      <c r="E466" s="292">
        <f>COUNT(E467:E471)</f>
        <v>2</v>
      </c>
      <c r="F466" s="295"/>
      <c r="G466" s="295"/>
      <c r="H466" s="295"/>
      <c r="I466" s="295"/>
      <c r="J466" s="296"/>
      <c r="K466" s="297"/>
      <c r="L466" s="298">
        <f>AVERAGE(L467:L471)</f>
        <v>1</v>
      </c>
      <c r="M466" s="299"/>
      <c r="N466" s="275"/>
      <c r="O466" s="275"/>
      <c r="P466" s="275"/>
      <c r="Q466" s="275"/>
      <c r="R466" s="275"/>
      <c r="S466" s="275"/>
      <c r="T466" s="275"/>
      <c r="U466" s="275"/>
      <c r="V466" s="275"/>
      <c r="W466" s="275"/>
      <c r="X466" s="275"/>
      <c r="Y466" s="275"/>
      <c r="Z466" s="275"/>
      <c r="AA466" s="275"/>
      <c r="AB466" s="275"/>
      <c r="AC466" s="275"/>
      <c r="AD466" s="275"/>
      <c r="AE466" s="275"/>
      <c r="AF466" s="275"/>
    </row>
    <row r="467" spans="1:32" ht="24.75" customHeight="1">
      <c r="A467" s="328" t="s">
        <v>1510</v>
      </c>
      <c r="B467" s="360">
        <v>1</v>
      </c>
      <c r="C467" s="304" t="s">
        <v>1511</v>
      </c>
      <c r="D467" s="304" t="s">
        <v>502</v>
      </c>
      <c r="E467" s="314">
        <v>0.6</v>
      </c>
      <c r="F467" s="314"/>
      <c r="G467" s="314"/>
      <c r="H467" s="314"/>
      <c r="I467" s="314">
        <v>0.6</v>
      </c>
      <c r="J467" s="326">
        <f t="shared" ref="J467:J468" si="163">SUM(F467:I467)</f>
        <v>0.6</v>
      </c>
      <c r="K467" s="306">
        <f t="shared" ref="K467:K468" si="164">(J467/E467)</f>
        <v>1</v>
      </c>
      <c r="L467" s="307">
        <f t="shared" ref="L467:L468" si="165">IF(((J467/E467)*100)&gt;=100,100%,(IF(J467=0,"",(J467/E467))))</f>
        <v>1</v>
      </c>
      <c r="M467" s="275"/>
      <c r="N467" s="359"/>
      <c r="O467" s="359"/>
      <c r="P467" s="275"/>
      <c r="Q467" s="275"/>
      <c r="R467" s="275"/>
      <c r="S467" s="275"/>
      <c r="T467" s="275"/>
      <c r="U467" s="275"/>
      <c r="V467" s="275"/>
      <c r="W467" s="275"/>
      <c r="X467" s="275"/>
      <c r="Y467" s="275"/>
      <c r="Z467" s="275"/>
      <c r="AA467" s="275"/>
      <c r="AB467" s="275"/>
      <c r="AC467" s="275"/>
      <c r="AD467" s="275"/>
      <c r="AE467" s="275"/>
      <c r="AF467" s="275"/>
    </row>
    <row r="468" spans="1:32" ht="24.75" customHeight="1">
      <c r="A468" s="328" t="s">
        <v>1512</v>
      </c>
      <c r="B468" s="360">
        <v>2</v>
      </c>
      <c r="C468" s="304" t="s">
        <v>1511</v>
      </c>
      <c r="D468" s="304" t="s">
        <v>500</v>
      </c>
      <c r="E468" s="314">
        <v>0.68</v>
      </c>
      <c r="F468" s="314"/>
      <c r="G468" s="314"/>
      <c r="H468" s="314"/>
      <c r="I468" s="314">
        <v>0.68</v>
      </c>
      <c r="J468" s="326">
        <f t="shared" si="163"/>
        <v>0.68</v>
      </c>
      <c r="K468" s="306">
        <f t="shared" si="164"/>
        <v>1</v>
      </c>
      <c r="L468" s="307">
        <f t="shared" si="165"/>
        <v>1</v>
      </c>
      <c r="M468" s="275"/>
      <c r="N468" s="359"/>
      <c r="O468" s="359"/>
      <c r="P468" s="275"/>
      <c r="Q468" s="275"/>
      <c r="R468" s="275"/>
      <c r="S468" s="275"/>
      <c r="T468" s="275"/>
      <c r="U468" s="275"/>
      <c r="V468" s="275"/>
      <c r="W468" s="275"/>
      <c r="X468" s="275"/>
      <c r="Y468" s="275"/>
      <c r="Z468" s="275"/>
      <c r="AA468" s="275"/>
      <c r="AB468" s="275"/>
      <c r="AC468" s="275"/>
      <c r="AD468" s="275"/>
      <c r="AE468" s="275"/>
      <c r="AF468" s="275"/>
    </row>
    <row r="469" spans="1:32" ht="24.75" customHeight="1">
      <c r="A469" s="328" t="s">
        <v>1513</v>
      </c>
      <c r="B469" s="360">
        <v>3</v>
      </c>
      <c r="C469" s="304" t="s">
        <v>1511</v>
      </c>
      <c r="D469" s="304" t="s">
        <v>500</v>
      </c>
      <c r="E469" s="304"/>
      <c r="F469" s="304"/>
      <c r="G469" s="304"/>
      <c r="H469" s="304"/>
      <c r="I469" s="304"/>
      <c r="J469" s="326"/>
      <c r="K469" s="306"/>
      <c r="L469" s="307"/>
      <c r="M469" s="275"/>
      <c r="N469" s="359"/>
      <c r="O469" s="359"/>
      <c r="P469" s="275"/>
      <c r="Q469" s="275"/>
      <c r="R469" s="275"/>
      <c r="S469" s="275"/>
      <c r="T469" s="275"/>
      <c r="U469" s="275"/>
      <c r="V469" s="275"/>
      <c r="W469" s="275"/>
      <c r="X469" s="275"/>
      <c r="Y469" s="275"/>
      <c r="Z469" s="275"/>
      <c r="AA469" s="275"/>
      <c r="AB469" s="275"/>
      <c r="AC469" s="275"/>
      <c r="AD469" s="275"/>
      <c r="AE469" s="275"/>
      <c r="AF469" s="275"/>
    </row>
    <row r="470" spans="1:32" ht="24.75" customHeight="1">
      <c r="A470" s="328" t="s">
        <v>1514</v>
      </c>
      <c r="B470" s="360">
        <v>4</v>
      </c>
      <c r="C470" s="304" t="s">
        <v>1511</v>
      </c>
      <c r="D470" s="304" t="s">
        <v>500</v>
      </c>
      <c r="E470" s="314"/>
      <c r="F470" s="304"/>
      <c r="G470" s="304"/>
      <c r="H470" s="304"/>
      <c r="I470" s="304"/>
      <c r="J470" s="326"/>
      <c r="K470" s="306"/>
      <c r="L470" s="307"/>
      <c r="M470" s="275"/>
      <c r="N470" s="359"/>
      <c r="O470" s="359"/>
      <c r="P470" s="275"/>
      <c r="Q470" s="275"/>
      <c r="R470" s="275"/>
      <c r="S470" s="275"/>
      <c r="T470" s="275"/>
      <c r="U470" s="275"/>
      <c r="V470" s="275"/>
      <c r="W470" s="275"/>
      <c r="X470" s="275"/>
      <c r="Y470" s="275"/>
      <c r="Z470" s="275"/>
      <c r="AA470" s="275"/>
      <c r="AB470" s="275"/>
      <c r="AC470" s="275"/>
      <c r="AD470" s="275"/>
      <c r="AE470" s="275"/>
      <c r="AF470" s="275"/>
    </row>
    <row r="471" spans="1:32" ht="24.75" customHeight="1">
      <c r="A471" s="328" t="s">
        <v>1515</v>
      </c>
      <c r="B471" s="360">
        <v>5</v>
      </c>
      <c r="C471" s="304" t="s">
        <v>1511</v>
      </c>
      <c r="D471" s="304" t="s">
        <v>500</v>
      </c>
      <c r="E471" s="304"/>
      <c r="F471" s="304"/>
      <c r="G471" s="304"/>
      <c r="H471" s="304"/>
      <c r="I471" s="304"/>
      <c r="J471" s="326"/>
      <c r="K471" s="306"/>
      <c r="L471" s="307"/>
      <c r="M471" s="275"/>
      <c r="N471" s="359"/>
      <c r="O471" s="359"/>
      <c r="P471" s="275"/>
      <c r="Q471" s="275"/>
      <c r="R471" s="275"/>
      <c r="S471" s="275"/>
      <c r="T471" s="275"/>
      <c r="U471" s="275"/>
      <c r="V471" s="275"/>
      <c r="W471" s="275"/>
      <c r="X471" s="275"/>
      <c r="Y471" s="275"/>
      <c r="Z471" s="275"/>
      <c r="AA471" s="275"/>
      <c r="AB471" s="275"/>
      <c r="AC471" s="275"/>
      <c r="AD471" s="275"/>
      <c r="AE471" s="275"/>
      <c r="AF471" s="275"/>
    </row>
    <row r="472" spans="1:32" ht="24.75" customHeight="1">
      <c r="A472" s="356" t="s">
        <v>1516</v>
      </c>
      <c r="B472" s="292">
        <f>COUNT(B473)</f>
        <v>1</v>
      </c>
      <c r="C472" s="293"/>
      <c r="D472" s="294"/>
      <c r="E472" s="292">
        <f>COUNT(E473)</f>
        <v>0</v>
      </c>
      <c r="F472" s="295"/>
      <c r="G472" s="295"/>
      <c r="H472" s="295"/>
      <c r="I472" s="295"/>
      <c r="J472" s="296"/>
      <c r="K472" s="297"/>
      <c r="L472" s="298" t="e">
        <f>AVERAGE(L473)</f>
        <v>#DIV/0!</v>
      </c>
      <c r="M472" s="299"/>
      <c r="N472" s="275"/>
      <c r="O472" s="275"/>
      <c r="P472" s="275"/>
      <c r="Q472" s="275"/>
      <c r="R472" s="275"/>
      <c r="S472" s="275"/>
      <c r="T472" s="275"/>
      <c r="U472" s="275"/>
      <c r="V472" s="275"/>
      <c r="W472" s="275"/>
      <c r="X472" s="275"/>
      <c r="Y472" s="275"/>
      <c r="Z472" s="275"/>
      <c r="AA472" s="275"/>
      <c r="AB472" s="275"/>
      <c r="AC472" s="275"/>
      <c r="AD472" s="275"/>
      <c r="AE472" s="275"/>
      <c r="AF472" s="275"/>
    </row>
    <row r="473" spans="1:32" ht="24.75" customHeight="1">
      <c r="A473" s="328" t="s">
        <v>1517</v>
      </c>
      <c r="B473" s="365">
        <v>1</v>
      </c>
      <c r="C473" s="304" t="s">
        <v>1518</v>
      </c>
      <c r="D473" s="304" t="s">
        <v>1519</v>
      </c>
      <c r="E473" s="304"/>
      <c r="F473" s="304"/>
      <c r="G473" s="304"/>
      <c r="H473" s="304"/>
      <c r="I473" s="304"/>
      <c r="J473" s="326"/>
      <c r="K473" s="306"/>
      <c r="L473" s="307"/>
      <c r="M473" s="275"/>
      <c r="N473" s="359"/>
      <c r="O473" s="359"/>
      <c r="P473" s="275"/>
      <c r="Q473" s="275"/>
      <c r="R473" s="275"/>
      <c r="S473" s="275"/>
      <c r="T473" s="275"/>
      <c r="U473" s="275"/>
      <c r="V473" s="275"/>
      <c r="W473" s="275"/>
      <c r="X473" s="275"/>
      <c r="Y473" s="275"/>
      <c r="Z473" s="275"/>
      <c r="AA473" s="275"/>
      <c r="AB473" s="275"/>
      <c r="AC473" s="275"/>
      <c r="AD473" s="275"/>
      <c r="AE473" s="275"/>
      <c r="AF473" s="275"/>
    </row>
    <row r="474" spans="1:32" ht="24.75" customHeight="1">
      <c r="A474" s="356" t="s">
        <v>1520</v>
      </c>
      <c r="B474" s="292">
        <f>COUNT(B475:B477)</f>
        <v>3</v>
      </c>
      <c r="C474" s="293"/>
      <c r="D474" s="294"/>
      <c r="E474" s="292">
        <f>COUNT(E475:E477)</f>
        <v>1</v>
      </c>
      <c r="F474" s="295"/>
      <c r="G474" s="295"/>
      <c r="H474" s="295"/>
      <c r="I474" s="295"/>
      <c r="J474" s="296"/>
      <c r="K474" s="297"/>
      <c r="L474" s="298">
        <f>AVERAGE(L475:L477)</f>
        <v>0.7</v>
      </c>
      <c r="M474" s="299"/>
      <c r="N474" s="275"/>
      <c r="O474" s="275"/>
      <c r="P474" s="275"/>
      <c r="Q474" s="275"/>
      <c r="R474" s="275"/>
      <c r="S474" s="275"/>
      <c r="T474" s="275"/>
      <c r="U474" s="275"/>
      <c r="V474" s="275"/>
      <c r="W474" s="275"/>
      <c r="X474" s="275"/>
      <c r="Y474" s="275"/>
      <c r="Z474" s="275"/>
      <c r="AA474" s="275"/>
      <c r="AB474" s="275"/>
      <c r="AC474" s="275"/>
      <c r="AD474" s="275"/>
      <c r="AE474" s="275"/>
      <c r="AF474" s="275"/>
    </row>
    <row r="475" spans="1:32" ht="24.75" customHeight="1">
      <c r="A475" s="328" t="s">
        <v>1521</v>
      </c>
      <c r="B475" s="360">
        <v>1</v>
      </c>
      <c r="C475" s="304" t="s">
        <v>1522</v>
      </c>
      <c r="D475" s="304" t="s">
        <v>500</v>
      </c>
      <c r="E475" s="314">
        <v>1</v>
      </c>
      <c r="F475" s="304"/>
      <c r="G475" s="304"/>
      <c r="H475" s="304"/>
      <c r="I475" s="314">
        <v>0.7</v>
      </c>
      <c r="J475" s="326">
        <f>SUM(F475:I475)</f>
        <v>0.7</v>
      </c>
      <c r="K475" s="366">
        <f>(J475/E475)</f>
        <v>0.7</v>
      </c>
      <c r="L475" s="367">
        <f>IF(((J475/E475)*100)&gt;=100,100%,(IF(J475=0,"",(J475/E475))))</f>
        <v>0.7</v>
      </c>
      <c r="M475" s="275"/>
      <c r="N475" s="359"/>
      <c r="O475" s="359"/>
      <c r="P475" s="275"/>
      <c r="Q475" s="275"/>
      <c r="R475" s="275"/>
      <c r="S475" s="275"/>
      <c r="T475" s="275"/>
      <c r="U475" s="275"/>
      <c r="V475" s="275"/>
      <c r="W475" s="275"/>
      <c r="X475" s="275"/>
      <c r="Y475" s="275"/>
      <c r="Z475" s="275"/>
      <c r="AA475" s="275"/>
      <c r="AB475" s="275"/>
      <c r="AC475" s="275"/>
      <c r="AD475" s="275"/>
      <c r="AE475" s="275"/>
      <c r="AF475" s="275"/>
    </row>
    <row r="476" spans="1:32" ht="24.75" customHeight="1">
      <c r="A476" s="328" t="s">
        <v>1523</v>
      </c>
      <c r="B476" s="360">
        <v>2</v>
      </c>
      <c r="C476" s="304" t="s">
        <v>1522</v>
      </c>
      <c r="D476" s="304" t="s">
        <v>500</v>
      </c>
      <c r="E476" s="368"/>
      <c r="F476" s="304"/>
      <c r="G476" s="304"/>
      <c r="H476" s="304"/>
      <c r="I476" s="304"/>
      <c r="J476" s="326"/>
      <c r="K476" s="306"/>
      <c r="L476" s="307"/>
      <c r="M476" s="275"/>
      <c r="N476" s="359"/>
      <c r="O476" s="359"/>
      <c r="P476" s="275"/>
      <c r="Q476" s="275"/>
      <c r="R476" s="275"/>
      <c r="S476" s="275"/>
      <c r="T476" s="275"/>
      <c r="U476" s="275"/>
      <c r="V476" s="275"/>
      <c r="W476" s="275"/>
      <c r="X476" s="275"/>
      <c r="Y476" s="275"/>
      <c r="Z476" s="275"/>
      <c r="AA476" s="275"/>
      <c r="AB476" s="275"/>
      <c r="AC476" s="275"/>
      <c r="AD476" s="275"/>
      <c r="AE476" s="275"/>
      <c r="AF476" s="275"/>
    </row>
    <row r="477" spans="1:32" ht="24.75" customHeight="1">
      <c r="A477" s="328" t="s">
        <v>1524</v>
      </c>
      <c r="B477" s="360">
        <v>3</v>
      </c>
      <c r="C477" s="304" t="s">
        <v>1522</v>
      </c>
      <c r="D477" s="304" t="s">
        <v>500</v>
      </c>
      <c r="E477" s="304"/>
      <c r="F477" s="304"/>
      <c r="G477" s="304"/>
      <c r="H477" s="304"/>
      <c r="I477" s="304"/>
      <c r="J477" s="304"/>
      <c r="K477" s="306"/>
      <c r="L477" s="307"/>
      <c r="M477" s="275"/>
      <c r="N477" s="359"/>
      <c r="O477" s="359"/>
      <c r="P477" s="275"/>
      <c r="Q477" s="275"/>
      <c r="R477" s="275"/>
      <c r="S477" s="275"/>
      <c r="T477" s="275"/>
      <c r="U477" s="275"/>
      <c r="V477" s="275"/>
      <c r="W477" s="275"/>
      <c r="X477" s="275"/>
      <c r="Y477" s="275"/>
      <c r="Z477" s="275"/>
      <c r="AA477" s="275"/>
      <c r="AB477" s="275"/>
      <c r="AC477" s="275"/>
      <c r="AD477" s="275"/>
      <c r="AE477" s="275"/>
      <c r="AF477" s="275"/>
    </row>
    <row r="478" spans="1:32" ht="24.75" customHeight="1">
      <c r="A478" s="356" t="s">
        <v>1525</v>
      </c>
      <c r="B478" s="292">
        <f>COUNT(B479:B484)</f>
        <v>6</v>
      </c>
      <c r="C478" s="293"/>
      <c r="D478" s="294"/>
      <c r="E478" s="292">
        <f>COUNT(E479:E484)</f>
        <v>6</v>
      </c>
      <c r="F478" s="295"/>
      <c r="G478" s="295"/>
      <c r="H478" s="295"/>
      <c r="I478" s="295"/>
      <c r="J478" s="296"/>
      <c r="K478" s="297"/>
      <c r="L478" s="298">
        <f>AVERAGE(L479:L484)</f>
        <v>1</v>
      </c>
      <c r="M478" s="299"/>
      <c r="N478" s="275"/>
      <c r="O478" s="275"/>
      <c r="P478" s="275"/>
      <c r="Q478" s="275"/>
      <c r="R478" s="275"/>
      <c r="S478" s="275"/>
      <c r="T478" s="275"/>
      <c r="U478" s="275"/>
      <c r="V478" s="275"/>
      <c r="W478" s="275"/>
      <c r="X478" s="275"/>
      <c r="Y478" s="275"/>
      <c r="Z478" s="275"/>
      <c r="AA478" s="275"/>
      <c r="AB478" s="275"/>
      <c r="AC478" s="275"/>
      <c r="AD478" s="275"/>
      <c r="AE478" s="275"/>
      <c r="AF478" s="275"/>
    </row>
    <row r="479" spans="1:32" ht="24.75" customHeight="1">
      <c r="A479" s="328" t="s">
        <v>1526</v>
      </c>
      <c r="B479" s="360">
        <v>1</v>
      </c>
      <c r="C479" s="304" t="s">
        <v>1527</v>
      </c>
      <c r="D479" s="304" t="s">
        <v>504</v>
      </c>
      <c r="E479" s="304">
        <v>120</v>
      </c>
      <c r="F479" s="304"/>
      <c r="G479" s="304"/>
      <c r="H479" s="304"/>
      <c r="I479" s="304"/>
      <c r="J479" s="326">
        <f t="shared" ref="J479:J484" si="166">SUM(F479:I479)</f>
        <v>0</v>
      </c>
      <c r="K479" s="306">
        <f>(J479/E479)</f>
        <v>0</v>
      </c>
      <c r="L479" s="307" t="str">
        <f t="shared" ref="L479:L484" si="167">IF(((J479/E479)*100)&gt;=100,100%,(IF(J479=0,"",(J479/E479))))</f>
        <v/>
      </c>
      <c r="M479" s="275"/>
      <c r="N479" s="359"/>
      <c r="O479" s="359"/>
      <c r="P479" s="275"/>
      <c r="Q479" s="275"/>
      <c r="R479" s="275"/>
      <c r="S479" s="275"/>
      <c r="T479" s="275"/>
      <c r="U479" s="275"/>
      <c r="V479" s="275"/>
      <c r="W479" s="275"/>
      <c r="X479" s="275"/>
      <c r="Y479" s="275"/>
      <c r="Z479" s="275"/>
      <c r="AA479" s="275"/>
      <c r="AB479" s="275"/>
      <c r="AC479" s="275"/>
      <c r="AD479" s="275"/>
      <c r="AE479" s="275"/>
      <c r="AF479" s="275"/>
    </row>
    <row r="480" spans="1:32" ht="24.75" customHeight="1">
      <c r="A480" s="328" t="s">
        <v>1528</v>
      </c>
      <c r="B480" s="360">
        <v>2</v>
      </c>
      <c r="C480" s="304" t="s">
        <v>1527</v>
      </c>
      <c r="D480" s="304" t="s">
        <v>504</v>
      </c>
      <c r="E480" s="304">
        <v>72</v>
      </c>
      <c r="F480" s="304"/>
      <c r="G480" s="304"/>
      <c r="H480" s="304"/>
      <c r="I480" s="304"/>
      <c r="J480" s="326">
        <f t="shared" si="166"/>
        <v>0</v>
      </c>
      <c r="K480" s="306"/>
      <c r="L480" s="307" t="str">
        <f t="shared" si="167"/>
        <v/>
      </c>
      <c r="M480" s="275"/>
      <c r="N480" s="359"/>
      <c r="O480" s="359"/>
      <c r="P480" s="275"/>
      <c r="Q480" s="275"/>
      <c r="R480" s="275"/>
      <c r="S480" s="275"/>
      <c r="T480" s="275"/>
      <c r="U480" s="275"/>
      <c r="V480" s="275"/>
      <c r="W480" s="275"/>
      <c r="X480" s="275"/>
      <c r="Y480" s="275"/>
      <c r="Z480" s="275"/>
      <c r="AA480" s="275"/>
      <c r="AB480" s="275"/>
      <c r="AC480" s="275"/>
      <c r="AD480" s="275"/>
      <c r="AE480" s="275"/>
      <c r="AF480" s="275"/>
    </row>
    <row r="481" spans="1:32" ht="24.75" customHeight="1">
      <c r="A481" s="328" t="s">
        <v>1529</v>
      </c>
      <c r="B481" s="360">
        <v>3</v>
      </c>
      <c r="C481" s="304" t="s">
        <v>1527</v>
      </c>
      <c r="D481" s="304" t="s">
        <v>500</v>
      </c>
      <c r="E481" s="304">
        <v>12</v>
      </c>
      <c r="F481" s="304"/>
      <c r="G481" s="304"/>
      <c r="H481" s="304"/>
      <c r="I481" s="304">
        <v>12</v>
      </c>
      <c r="J481" s="326">
        <f t="shared" si="166"/>
        <v>12</v>
      </c>
      <c r="K481" s="306">
        <f t="shared" ref="K481:K484" si="168">(J481/E481)</f>
        <v>1</v>
      </c>
      <c r="L481" s="307">
        <f t="shared" si="167"/>
        <v>1</v>
      </c>
      <c r="M481" s="275"/>
      <c r="N481" s="359"/>
      <c r="O481" s="359"/>
      <c r="P481" s="275"/>
      <c r="Q481" s="275"/>
      <c r="R481" s="275"/>
      <c r="S481" s="275"/>
      <c r="T481" s="275"/>
      <c r="U481" s="275"/>
      <c r="V481" s="275"/>
      <c r="W481" s="275"/>
      <c r="X481" s="275"/>
      <c r="Y481" s="275"/>
      <c r="Z481" s="275"/>
      <c r="AA481" s="275"/>
      <c r="AB481" s="275"/>
      <c r="AC481" s="275"/>
      <c r="AD481" s="275"/>
      <c r="AE481" s="275"/>
      <c r="AF481" s="275"/>
    </row>
    <row r="482" spans="1:32" ht="24.75" customHeight="1">
      <c r="A482" s="328" t="s">
        <v>1530</v>
      </c>
      <c r="B482" s="360">
        <v>4</v>
      </c>
      <c r="C482" s="304" t="s">
        <v>1527</v>
      </c>
      <c r="D482" s="304" t="s">
        <v>500</v>
      </c>
      <c r="E482" s="304">
        <v>1</v>
      </c>
      <c r="F482" s="304"/>
      <c r="G482" s="304"/>
      <c r="H482" s="304"/>
      <c r="I482" s="304">
        <v>2</v>
      </c>
      <c r="J482" s="326">
        <f t="shared" si="166"/>
        <v>2</v>
      </c>
      <c r="K482" s="306">
        <f t="shared" si="168"/>
        <v>2</v>
      </c>
      <c r="L482" s="307">
        <f t="shared" si="167"/>
        <v>1</v>
      </c>
      <c r="M482" s="275"/>
      <c r="N482" s="359"/>
      <c r="O482" s="359"/>
      <c r="P482" s="275"/>
      <c r="Q482" s="275"/>
      <c r="R482" s="275"/>
      <c r="S482" s="275"/>
      <c r="T482" s="275"/>
      <c r="U482" s="275"/>
      <c r="V482" s="275"/>
      <c r="W482" s="275"/>
      <c r="X482" s="275"/>
      <c r="Y482" s="275"/>
      <c r="Z482" s="275"/>
      <c r="AA482" s="275"/>
      <c r="AB482" s="275"/>
      <c r="AC482" s="275"/>
      <c r="AD482" s="275"/>
      <c r="AE482" s="275"/>
      <c r="AF482" s="275"/>
    </row>
    <row r="483" spans="1:32" ht="24.75" customHeight="1">
      <c r="A483" s="328" t="s">
        <v>1531</v>
      </c>
      <c r="B483" s="360">
        <v>5</v>
      </c>
      <c r="C483" s="304" t="s">
        <v>1527</v>
      </c>
      <c r="D483" s="304" t="s">
        <v>500</v>
      </c>
      <c r="E483" s="304">
        <v>10</v>
      </c>
      <c r="F483" s="304"/>
      <c r="G483" s="304"/>
      <c r="H483" s="304"/>
      <c r="I483" s="304">
        <v>10</v>
      </c>
      <c r="J483" s="326">
        <f t="shared" si="166"/>
        <v>10</v>
      </c>
      <c r="K483" s="306">
        <f t="shared" si="168"/>
        <v>1</v>
      </c>
      <c r="L483" s="307">
        <f t="shared" si="167"/>
        <v>1</v>
      </c>
      <c r="M483" s="275"/>
      <c r="N483" s="359"/>
      <c r="O483" s="359"/>
      <c r="P483" s="275"/>
      <c r="Q483" s="275"/>
      <c r="R483" s="275"/>
      <c r="S483" s="275"/>
      <c r="T483" s="275"/>
      <c r="U483" s="275"/>
      <c r="V483" s="275"/>
      <c r="W483" s="275"/>
      <c r="X483" s="275"/>
      <c r="Y483" s="275"/>
      <c r="Z483" s="275"/>
      <c r="AA483" s="275"/>
      <c r="AB483" s="275"/>
      <c r="AC483" s="275"/>
      <c r="AD483" s="275"/>
      <c r="AE483" s="275"/>
      <c r="AF483" s="275"/>
    </row>
    <row r="484" spans="1:32" ht="24.75" customHeight="1">
      <c r="A484" s="328" t="s">
        <v>1532</v>
      </c>
      <c r="B484" s="360">
        <v>6</v>
      </c>
      <c r="C484" s="304" t="s">
        <v>1527</v>
      </c>
      <c r="D484" s="304" t="s">
        <v>500</v>
      </c>
      <c r="E484" s="314">
        <v>1</v>
      </c>
      <c r="F484" s="304"/>
      <c r="G484" s="304"/>
      <c r="H484" s="304"/>
      <c r="I484" s="314">
        <v>1</v>
      </c>
      <c r="J484" s="326">
        <f t="shared" si="166"/>
        <v>1</v>
      </c>
      <c r="K484" s="306">
        <f t="shared" si="168"/>
        <v>1</v>
      </c>
      <c r="L484" s="307">
        <f t="shared" si="167"/>
        <v>1</v>
      </c>
      <c r="M484" s="275"/>
      <c r="N484" s="359"/>
      <c r="O484" s="359"/>
      <c r="P484" s="275"/>
      <c r="Q484" s="275"/>
      <c r="R484" s="275"/>
      <c r="S484" s="275"/>
      <c r="T484" s="275"/>
      <c r="U484" s="275"/>
      <c r="V484" s="275"/>
      <c r="W484" s="275"/>
      <c r="X484" s="275"/>
      <c r="Y484" s="275"/>
      <c r="Z484" s="275"/>
      <c r="AA484" s="275"/>
      <c r="AB484" s="275"/>
      <c r="AC484" s="275"/>
      <c r="AD484" s="275"/>
      <c r="AE484" s="275"/>
      <c r="AF484" s="275"/>
    </row>
    <row r="485" spans="1:32" ht="24.75" customHeight="1">
      <c r="A485" s="356" t="s">
        <v>1533</v>
      </c>
      <c r="B485" s="292">
        <f>COUNT(B486:B487)</f>
        <v>2</v>
      </c>
      <c r="C485" s="293"/>
      <c r="D485" s="294"/>
      <c r="E485" s="292">
        <f>COUNT(E486:E487)</f>
        <v>0</v>
      </c>
      <c r="F485" s="295"/>
      <c r="G485" s="295"/>
      <c r="H485" s="295"/>
      <c r="I485" s="295"/>
      <c r="J485" s="296"/>
      <c r="K485" s="297"/>
      <c r="L485" s="298" t="e">
        <f>AVERAGE(L486:L487)</f>
        <v>#DIV/0!</v>
      </c>
      <c r="M485" s="299"/>
      <c r="N485" s="275"/>
      <c r="O485" s="275"/>
      <c r="P485" s="275"/>
      <c r="Q485" s="275"/>
      <c r="R485" s="275"/>
      <c r="S485" s="275"/>
      <c r="T485" s="275"/>
      <c r="U485" s="275"/>
      <c r="V485" s="275"/>
      <c r="W485" s="275"/>
      <c r="X485" s="275"/>
      <c r="Y485" s="275"/>
      <c r="Z485" s="275"/>
      <c r="AA485" s="275"/>
      <c r="AB485" s="275"/>
      <c r="AC485" s="275"/>
      <c r="AD485" s="275"/>
      <c r="AE485" s="275"/>
      <c r="AF485" s="275"/>
    </row>
    <row r="486" spans="1:32" ht="24.75" customHeight="1">
      <c r="A486" s="328" t="s">
        <v>1534</v>
      </c>
      <c r="B486" s="360">
        <v>1</v>
      </c>
      <c r="C486" s="304" t="s">
        <v>1535</v>
      </c>
      <c r="D486" s="304" t="s">
        <v>500</v>
      </c>
      <c r="E486" s="304"/>
      <c r="F486" s="304"/>
      <c r="G486" s="304"/>
      <c r="H486" s="304"/>
      <c r="I486" s="304"/>
      <c r="J486" s="326"/>
      <c r="K486" s="306"/>
      <c r="L486" s="307"/>
      <c r="M486" s="275"/>
      <c r="N486" s="359"/>
      <c r="O486" s="359"/>
      <c r="P486" s="275"/>
      <c r="Q486" s="275"/>
      <c r="R486" s="275"/>
      <c r="S486" s="275"/>
      <c r="T486" s="275"/>
      <c r="U486" s="275"/>
      <c r="V486" s="275"/>
      <c r="W486" s="275"/>
      <c r="X486" s="275"/>
      <c r="Y486" s="275"/>
      <c r="Z486" s="275"/>
      <c r="AA486" s="275"/>
      <c r="AB486" s="275"/>
      <c r="AC486" s="275"/>
      <c r="AD486" s="275"/>
      <c r="AE486" s="275"/>
      <c r="AF486" s="275"/>
    </row>
    <row r="487" spans="1:32" ht="24.75" customHeight="1">
      <c r="A487" s="328" t="s">
        <v>1536</v>
      </c>
      <c r="B487" s="360">
        <v>2</v>
      </c>
      <c r="C487" s="304" t="s">
        <v>1535</v>
      </c>
      <c r="D487" s="304" t="s">
        <v>500</v>
      </c>
      <c r="E487" s="304"/>
      <c r="F487" s="304"/>
      <c r="G487" s="304"/>
      <c r="H487" s="304"/>
      <c r="I487" s="304"/>
      <c r="J487" s="326"/>
      <c r="K487" s="306"/>
      <c r="L487" s="307"/>
      <c r="M487" s="275"/>
      <c r="N487" s="359"/>
      <c r="O487" s="359"/>
      <c r="P487" s="275"/>
      <c r="Q487" s="275"/>
      <c r="R487" s="275"/>
      <c r="S487" s="275"/>
      <c r="T487" s="275"/>
      <c r="U487" s="275"/>
      <c r="V487" s="275"/>
      <c r="W487" s="275"/>
      <c r="X487" s="275"/>
      <c r="Y487" s="275"/>
      <c r="Z487" s="275"/>
      <c r="AA487" s="275"/>
      <c r="AB487" s="275"/>
      <c r="AC487" s="275"/>
      <c r="AD487" s="275"/>
      <c r="AE487" s="275"/>
      <c r="AF487" s="275"/>
    </row>
    <row r="488" spans="1:32" ht="24.75" customHeight="1">
      <c r="A488" s="356" t="s">
        <v>1537</v>
      </c>
      <c r="B488" s="292">
        <f>COUNT(B489)</f>
        <v>1</v>
      </c>
      <c r="C488" s="293"/>
      <c r="D488" s="294"/>
      <c r="E488" s="292">
        <f>COUNT(E489)</f>
        <v>1</v>
      </c>
      <c r="F488" s="295"/>
      <c r="G488" s="295"/>
      <c r="H488" s="295"/>
      <c r="I488" s="295"/>
      <c r="J488" s="296"/>
      <c r="K488" s="297"/>
      <c r="L488" s="298">
        <f>AVERAGE(L489)</f>
        <v>1</v>
      </c>
      <c r="M488" s="299"/>
      <c r="N488" s="275"/>
      <c r="O488" s="275"/>
      <c r="P488" s="275"/>
      <c r="Q488" s="275"/>
      <c r="R488" s="275"/>
      <c r="S488" s="275"/>
      <c r="T488" s="275"/>
      <c r="U488" s="275"/>
      <c r="V488" s="275"/>
      <c r="W488" s="275"/>
      <c r="X488" s="275"/>
      <c r="Y488" s="275"/>
      <c r="Z488" s="275"/>
      <c r="AA488" s="275"/>
      <c r="AB488" s="275"/>
      <c r="AC488" s="275"/>
      <c r="AD488" s="275"/>
      <c r="AE488" s="275"/>
      <c r="AF488" s="275"/>
    </row>
    <row r="489" spans="1:32" ht="24.75" customHeight="1">
      <c r="A489" s="328" t="s">
        <v>1538</v>
      </c>
      <c r="B489" s="304">
        <v>1</v>
      </c>
      <c r="C489" s="304" t="s">
        <v>1539</v>
      </c>
      <c r="D489" s="304" t="s">
        <v>501</v>
      </c>
      <c r="E489" s="304">
        <v>3</v>
      </c>
      <c r="F489" s="304"/>
      <c r="G489" s="304"/>
      <c r="H489" s="304"/>
      <c r="I489" s="304">
        <v>24</v>
      </c>
      <c r="J489" s="326">
        <f>SUM(F489:I489)</f>
        <v>24</v>
      </c>
      <c r="K489" s="306">
        <f>(J489/E489)</f>
        <v>8</v>
      </c>
      <c r="L489" s="307">
        <f>IF(((J489/E489)*100)&gt;=100,100%,(IF(J489=0,"",(J489/E489))))</f>
        <v>1</v>
      </c>
      <c r="M489" s="275"/>
      <c r="N489" s="359"/>
      <c r="O489" s="359"/>
      <c r="P489" s="275"/>
      <c r="Q489" s="275"/>
      <c r="R489" s="275"/>
      <c r="S489" s="275"/>
      <c r="T489" s="275"/>
      <c r="U489" s="275"/>
      <c r="V489" s="275"/>
      <c r="W489" s="275"/>
      <c r="X489" s="275"/>
      <c r="Y489" s="275"/>
      <c r="Z489" s="275"/>
      <c r="AA489" s="275"/>
      <c r="AB489" s="275"/>
      <c r="AC489" s="275"/>
      <c r="AD489" s="275"/>
      <c r="AE489" s="275"/>
      <c r="AF489" s="275"/>
    </row>
    <row r="490" spans="1:32" ht="24.75" customHeight="1">
      <c r="A490" s="356" t="s">
        <v>1540</v>
      </c>
      <c r="B490" s="292">
        <f>COUNT(B491:B493)</f>
        <v>3</v>
      </c>
      <c r="C490" s="293"/>
      <c r="D490" s="294"/>
      <c r="E490" s="292">
        <f>COUNT(E491:E493)</f>
        <v>3</v>
      </c>
      <c r="F490" s="295"/>
      <c r="G490" s="295"/>
      <c r="H490" s="295"/>
      <c r="I490" s="295"/>
      <c r="J490" s="296"/>
      <c r="K490" s="297"/>
      <c r="L490" s="298">
        <f>AVERAGE(L491:L493)</f>
        <v>0.73076923076923084</v>
      </c>
      <c r="M490" s="299"/>
      <c r="N490" s="275"/>
      <c r="O490" s="275"/>
      <c r="P490" s="275"/>
      <c r="Q490" s="275"/>
      <c r="R490" s="275"/>
      <c r="S490" s="275"/>
      <c r="T490" s="275"/>
      <c r="U490" s="275"/>
      <c r="V490" s="275"/>
      <c r="W490" s="275"/>
      <c r="X490" s="275"/>
      <c r="Y490" s="275"/>
      <c r="Z490" s="275"/>
      <c r="AA490" s="275"/>
      <c r="AB490" s="275"/>
      <c r="AC490" s="275"/>
      <c r="AD490" s="275"/>
      <c r="AE490" s="275"/>
      <c r="AF490" s="275"/>
    </row>
    <row r="491" spans="1:32" ht="24.75" customHeight="1">
      <c r="A491" s="328" t="s">
        <v>1541</v>
      </c>
      <c r="B491" s="304">
        <v>1</v>
      </c>
      <c r="C491" s="304" t="s">
        <v>1542</v>
      </c>
      <c r="D491" s="304" t="s">
        <v>502</v>
      </c>
      <c r="E491" s="304">
        <v>5</v>
      </c>
      <c r="F491" s="304"/>
      <c r="G491" s="304">
        <v>13</v>
      </c>
      <c r="H491" s="304"/>
      <c r="I491" s="304"/>
      <c r="J491" s="326">
        <f t="shared" ref="J491:J493" si="169">SUM(F491:I491)</f>
        <v>13</v>
      </c>
      <c r="K491" s="306">
        <f t="shared" ref="K491:K493" si="170">(J491/E491)</f>
        <v>2.6</v>
      </c>
      <c r="L491" s="307">
        <f t="shared" ref="L491:L493" si="171">IF(((J491/E491)*100)&gt;=100,100%,(IF(J491=0,"",(J491/E491))))</f>
        <v>1</v>
      </c>
      <c r="M491" s="275"/>
      <c r="N491" s="359"/>
      <c r="O491" s="359"/>
      <c r="P491" s="275"/>
      <c r="Q491" s="275"/>
      <c r="R491" s="275"/>
      <c r="S491" s="275"/>
      <c r="T491" s="275"/>
      <c r="U491" s="275"/>
      <c r="V491" s="275"/>
      <c r="W491" s="275"/>
      <c r="X491" s="275"/>
      <c r="Y491" s="275"/>
      <c r="Z491" s="275"/>
      <c r="AA491" s="275"/>
      <c r="AB491" s="275"/>
      <c r="AC491" s="275"/>
      <c r="AD491" s="275"/>
      <c r="AE491" s="275"/>
      <c r="AF491" s="275"/>
    </row>
    <row r="492" spans="1:32" ht="24.75" customHeight="1">
      <c r="A492" s="328" t="s">
        <v>1543</v>
      </c>
      <c r="B492" s="304">
        <v>2</v>
      </c>
      <c r="C492" s="304" t="s">
        <v>1542</v>
      </c>
      <c r="D492" s="304" t="s">
        <v>502</v>
      </c>
      <c r="E492" s="304">
        <v>52</v>
      </c>
      <c r="F492" s="304"/>
      <c r="G492" s="304"/>
      <c r="H492" s="304"/>
      <c r="I492" s="304">
        <v>10</v>
      </c>
      <c r="J492" s="326">
        <f t="shared" si="169"/>
        <v>10</v>
      </c>
      <c r="K492" s="306">
        <f t="shared" si="170"/>
        <v>0.19230769230769232</v>
      </c>
      <c r="L492" s="307">
        <f t="shared" si="171"/>
        <v>0.19230769230769232</v>
      </c>
      <c r="M492" s="275"/>
      <c r="N492" s="359"/>
      <c r="O492" s="359"/>
      <c r="P492" s="275" t="s">
        <v>1544</v>
      </c>
      <c r="Q492" s="275"/>
      <c r="R492" s="275"/>
      <c r="S492" s="275"/>
      <c r="T492" s="275"/>
      <c r="U492" s="275"/>
      <c r="V492" s="275"/>
      <c r="W492" s="275"/>
      <c r="X492" s="275"/>
      <c r="Y492" s="275"/>
      <c r="Z492" s="275"/>
      <c r="AA492" s="275"/>
      <c r="AB492" s="275"/>
      <c r="AC492" s="275"/>
      <c r="AD492" s="275"/>
      <c r="AE492" s="275"/>
      <c r="AF492" s="275"/>
    </row>
    <row r="493" spans="1:32" ht="24.75" customHeight="1">
      <c r="A493" s="328" t="s">
        <v>1545</v>
      </c>
      <c r="B493" s="304">
        <v>3</v>
      </c>
      <c r="C493" s="304" t="s">
        <v>1542</v>
      </c>
      <c r="D493" s="304" t="s">
        <v>500</v>
      </c>
      <c r="E493" s="304">
        <v>32973</v>
      </c>
      <c r="F493" s="304"/>
      <c r="G493" s="304"/>
      <c r="H493" s="304"/>
      <c r="I493" s="304">
        <v>83861</v>
      </c>
      <c r="J493" s="326">
        <f t="shared" si="169"/>
        <v>83861</v>
      </c>
      <c r="K493" s="306">
        <f t="shared" si="170"/>
        <v>2.5433233251448155</v>
      </c>
      <c r="L493" s="307">
        <f t="shared" si="171"/>
        <v>1</v>
      </c>
      <c r="M493" s="275"/>
      <c r="N493" s="359"/>
      <c r="O493" s="359"/>
      <c r="P493" s="275"/>
      <c r="Q493" s="275"/>
      <c r="R493" s="275"/>
      <c r="S493" s="275"/>
      <c r="T493" s="275"/>
      <c r="U493" s="275"/>
      <c r="V493" s="275"/>
      <c r="W493" s="275"/>
      <c r="X493" s="275"/>
      <c r="Y493" s="275"/>
      <c r="Z493" s="275"/>
      <c r="AA493" s="275"/>
      <c r="AB493" s="275"/>
      <c r="AC493" s="275"/>
      <c r="AD493" s="275"/>
      <c r="AE493" s="275"/>
      <c r="AF493" s="275"/>
    </row>
    <row r="494" spans="1:32" ht="24.75" customHeight="1">
      <c r="A494" s="356" t="s">
        <v>1546</v>
      </c>
      <c r="B494" s="292">
        <f>COUNT(B495)</f>
        <v>1</v>
      </c>
      <c r="C494" s="293"/>
      <c r="D494" s="294"/>
      <c r="E494" s="292">
        <f>COUNT(E495)</f>
        <v>1</v>
      </c>
      <c r="F494" s="295"/>
      <c r="G494" s="295"/>
      <c r="H494" s="295"/>
      <c r="I494" s="295"/>
      <c r="J494" s="296"/>
      <c r="K494" s="297"/>
      <c r="L494" s="298">
        <f>AVERAGE(L495)</f>
        <v>1</v>
      </c>
      <c r="M494" s="299"/>
      <c r="N494" s="275"/>
      <c r="O494" s="275"/>
      <c r="P494" s="275"/>
      <c r="Q494" s="275"/>
      <c r="R494" s="275"/>
      <c r="S494" s="275"/>
      <c r="T494" s="275"/>
      <c r="U494" s="275"/>
      <c r="V494" s="275"/>
      <c r="W494" s="275"/>
      <c r="X494" s="275"/>
      <c r="Y494" s="275"/>
      <c r="Z494" s="275"/>
      <c r="AA494" s="275"/>
      <c r="AB494" s="275"/>
      <c r="AC494" s="275"/>
      <c r="AD494" s="275"/>
      <c r="AE494" s="275"/>
      <c r="AF494" s="275"/>
    </row>
    <row r="495" spans="1:32" ht="24.75" customHeight="1">
      <c r="A495" s="328" t="s">
        <v>1547</v>
      </c>
      <c r="B495" s="304">
        <v>1</v>
      </c>
      <c r="C495" s="304" t="s">
        <v>1548</v>
      </c>
      <c r="D495" s="304" t="s">
        <v>500</v>
      </c>
      <c r="E495" s="304">
        <v>1</v>
      </c>
      <c r="F495" s="304"/>
      <c r="G495" s="304"/>
      <c r="H495" s="304"/>
      <c r="I495" s="304">
        <v>1</v>
      </c>
      <c r="J495" s="326">
        <f>SUM(F495:I495)</f>
        <v>1</v>
      </c>
      <c r="K495" s="306">
        <f>(J495/E495)</f>
        <v>1</v>
      </c>
      <c r="L495" s="307">
        <f>IF(((J495/E495)*100)&gt;=100,100%,(IF(J495=0,"",(J495/E495))))</f>
        <v>1</v>
      </c>
      <c r="M495" s="275"/>
      <c r="N495" s="359"/>
      <c r="O495" s="359"/>
      <c r="P495" s="275"/>
      <c r="Q495" s="275"/>
      <c r="R495" s="275"/>
      <c r="S495" s="275"/>
      <c r="T495" s="275"/>
      <c r="U495" s="275"/>
      <c r="V495" s="275"/>
      <c r="W495" s="275"/>
      <c r="X495" s="275"/>
      <c r="Y495" s="275"/>
      <c r="Z495" s="275"/>
      <c r="AA495" s="275"/>
      <c r="AB495" s="275"/>
      <c r="AC495" s="275"/>
      <c r="AD495" s="275"/>
      <c r="AE495" s="275"/>
      <c r="AF495" s="275"/>
    </row>
    <row r="496" spans="1:32" ht="24.75" customHeight="1">
      <c r="A496" s="356" t="s">
        <v>1549</v>
      </c>
      <c r="B496" s="292">
        <f>COUNT(B497)</f>
        <v>1</v>
      </c>
      <c r="C496" s="293"/>
      <c r="D496" s="294"/>
      <c r="E496" s="292">
        <f>COUNT(E497)</f>
        <v>1</v>
      </c>
      <c r="F496" s="295"/>
      <c r="G496" s="295"/>
      <c r="H496" s="295"/>
      <c r="I496" s="295"/>
      <c r="J496" s="296"/>
      <c r="K496" s="297"/>
      <c r="L496" s="298">
        <f>AVERAGE(L497)</f>
        <v>1</v>
      </c>
      <c r="M496" s="299"/>
      <c r="N496" s="275"/>
      <c r="O496" s="275"/>
      <c r="P496" s="275"/>
      <c r="Q496" s="275"/>
      <c r="R496" s="275"/>
      <c r="S496" s="275"/>
      <c r="T496" s="275"/>
      <c r="U496" s="275"/>
      <c r="V496" s="275"/>
      <c r="W496" s="275"/>
      <c r="X496" s="275"/>
      <c r="Y496" s="275"/>
      <c r="Z496" s="275"/>
      <c r="AA496" s="275"/>
      <c r="AB496" s="275"/>
      <c r="AC496" s="275"/>
      <c r="AD496" s="275"/>
      <c r="AE496" s="275"/>
      <c r="AF496" s="275"/>
    </row>
    <row r="497" spans="1:32" ht="24.75" customHeight="1">
      <c r="A497" s="328" t="s">
        <v>1550</v>
      </c>
      <c r="B497" s="304">
        <v>1</v>
      </c>
      <c r="C497" s="304" t="s">
        <v>1551</v>
      </c>
      <c r="D497" s="304" t="s">
        <v>501</v>
      </c>
      <c r="E497" s="304">
        <v>5</v>
      </c>
      <c r="F497" s="304"/>
      <c r="G497" s="304"/>
      <c r="H497" s="304"/>
      <c r="I497" s="304">
        <v>6</v>
      </c>
      <c r="J497" s="326">
        <f>SUM(F497:I497)</f>
        <v>6</v>
      </c>
      <c r="K497" s="306">
        <f>(J497/E497)</f>
        <v>1.2</v>
      </c>
      <c r="L497" s="307">
        <f>IF(((J497/E497)*100)&gt;=100,100%,(IF(J497=0,"",(J497/E497))))</f>
        <v>1</v>
      </c>
      <c r="M497" s="275"/>
      <c r="N497" s="359"/>
      <c r="O497" s="359"/>
      <c r="P497" s="275"/>
      <c r="Q497" s="275"/>
      <c r="R497" s="275"/>
      <c r="S497" s="275"/>
      <c r="T497" s="275"/>
      <c r="U497" s="275"/>
      <c r="V497" s="275"/>
      <c r="W497" s="275"/>
      <c r="X497" s="275"/>
      <c r="Y497" s="275"/>
      <c r="Z497" s="275"/>
      <c r="AA497" s="275"/>
      <c r="AB497" s="275"/>
      <c r="AC497" s="275"/>
      <c r="AD497" s="275"/>
      <c r="AE497" s="275"/>
      <c r="AF497" s="275"/>
    </row>
    <row r="498" spans="1:32" ht="24.75" customHeight="1">
      <c r="A498" s="356" t="s">
        <v>1552</v>
      </c>
      <c r="B498" s="292">
        <f>COUNT(B499)</f>
        <v>1</v>
      </c>
      <c r="C498" s="293"/>
      <c r="D498" s="294"/>
      <c r="E498" s="292">
        <f>COUNT(E499)</f>
        <v>1</v>
      </c>
      <c r="F498" s="295"/>
      <c r="G498" s="295"/>
      <c r="H498" s="295"/>
      <c r="I498" s="295"/>
      <c r="J498" s="296"/>
      <c r="K498" s="297"/>
      <c r="L498" s="298">
        <f>AVERAGE(L499)</f>
        <v>0.25</v>
      </c>
      <c r="M498" s="299"/>
      <c r="N498" s="275"/>
      <c r="O498" s="275"/>
      <c r="P498" s="275"/>
      <c r="Q498" s="275"/>
      <c r="R498" s="275"/>
      <c r="S498" s="275"/>
      <c r="T498" s="275"/>
      <c r="U498" s="275"/>
      <c r="V498" s="275"/>
      <c r="W498" s="275"/>
      <c r="X498" s="275"/>
      <c r="Y498" s="275"/>
      <c r="Z498" s="275"/>
      <c r="AA498" s="275"/>
      <c r="AB498" s="275"/>
      <c r="AC498" s="275"/>
      <c r="AD498" s="275"/>
      <c r="AE498" s="275"/>
      <c r="AF498" s="275"/>
    </row>
    <row r="499" spans="1:32" ht="24.75" customHeight="1">
      <c r="A499" s="369" t="s">
        <v>1553</v>
      </c>
      <c r="B499" s="304">
        <v>1</v>
      </c>
      <c r="C499" s="304" t="s">
        <v>1554</v>
      </c>
      <c r="D499" s="304" t="s">
        <v>500</v>
      </c>
      <c r="E499" s="314">
        <v>0.4</v>
      </c>
      <c r="F499" s="304"/>
      <c r="G499" s="304"/>
      <c r="H499" s="304"/>
      <c r="I499" s="314">
        <v>0.1</v>
      </c>
      <c r="J499" s="326">
        <f>SUM(F499:I499)</f>
        <v>0.1</v>
      </c>
      <c r="K499" s="306">
        <f>(J499/E499)</f>
        <v>0.25</v>
      </c>
      <c r="L499" s="307">
        <f>IF(((J499/E499)*100)&gt;=100,100%,(IF(J499=0,"",(J499/E499))))</f>
        <v>0.25</v>
      </c>
      <c r="M499" s="275"/>
      <c r="N499" s="359"/>
      <c r="O499" s="359"/>
      <c r="P499" s="275"/>
      <c r="Q499" s="275"/>
      <c r="R499" s="275"/>
      <c r="S499" s="275"/>
      <c r="T499" s="275"/>
      <c r="U499" s="275"/>
      <c r="V499" s="275"/>
      <c r="W499" s="275"/>
      <c r="X499" s="275"/>
      <c r="Y499" s="275"/>
      <c r="Z499" s="275"/>
      <c r="AA499" s="275"/>
      <c r="AB499" s="275"/>
      <c r="AC499" s="275"/>
      <c r="AD499" s="275"/>
      <c r="AE499" s="275"/>
      <c r="AF499" s="275"/>
    </row>
    <row r="500" spans="1:32" ht="24.75" customHeight="1">
      <c r="A500" s="356" t="s">
        <v>1555</v>
      </c>
      <c r="B500" s="292">
        <f>COUNT(B501:B508)</f>
        <v>8</v>
      </c>
      <c r="C500" s="293"/>
      <c r="D500" s="294"/>
      <c r="E500" s="292">
        <f>COUNT(E501:E508)</f>
        <v>8</v>
      </c>
      <c r="F500" s="295"/>
      <c r="G500" s="295"/>
      <c r="H500" s="295"/>
      <c r="I500" s="295"/>
      <c r="J500" s="296"/>
      <c r="K500" s="297"/>
      <c r="L500" s="298">
        <f>AVERAGE(L501:L508)</f>
        <v>0.95833333333333337</v>
      </c>
      <c r="M500" s="299"/>
      <c r="N500" s="275"/>
      <c r="O500" s="275"/>
      <c r="P500" s="275"/>
      <c r="Q500" s="275"/>
      <c r="R500" s="275"/>
      <c r="S500" s="275"/>
      <c r="T500" s="275"/>
      <c r="U500" s="275"/>
      <c r="V500" s="275"/>
      <c r="W500" s="275"/>
      <c r="X500" s="275"/>
      <c r="Y500" s="275"/>
      <c r="Z500" s="275"/>
      <c r="AA500" s="275"/>
      <c r="AB500" s="275"/>
      <c r="AC500" s="275"/>
      <c r="AD500" s="275"/>
      <c r="AE500" s="275"/>
      <c r="AF500" s="275"/>
    </row>
    <row r="501" spans="1:32" ht="24.75" customHeight="1">
      <c r="A501" s="328" t="s">
        <v>1556</v>
      </c>
      <c r="B501" s="304">
        <v>1</v>
      </c>
      <c r="C501" s="304" t="s">
        <v>1557</v>
      </c>
      <c r="D501" s="304" t="s">
        <v>501</v>
      </c>
      <c r="E501" s="304">
        <v>20</v>
      </c>
      <c r="F501" s="304">
        <v>136</v>
      </c>
      <c r="G501" s="304">
        <v>18</v>
      </c>
      <c r="H501" s="304">
        <v>20</v>
      </c>
      <c r="I501" s="304">
        <v>12</v>
      </c>
      <c r="J501" s="305">
        <f t="shared" ref="J501:J508" si="172">SUM(F501:I501)</f>
        <v>186</v>
      </c>
      <c r="K501" s="306">
        <f t="shared" ref="K501:K508" si="173">(J501/E501)</f>
        <v>9.3000000000000007</v>
      </c>
      <c r="L501" s="307">
        <f>IF(((J501/E501)*100)&gt;=100,100%,(IF(J501=0,"",(J501/E501))))</f>
        <v>1</v>
      </c>
      <c r="M501" s="275"/>
      <c r="N501" s="359"/>
      <c r="O501" s="359"/>
      <c r="P501" s="275"/>
      <c r="Q501" s="275"/>
      <c r="R501" s="275"/>
      <c r="S501" s="275"/>
      <c r="T501" s="275"/>
      <c r="U501" s="275"/>
      <c r="V501" s="275"/>
      <c r="W501" s="275"/>
      <c r="X501" s="275"/>
      <c r="Y501" s="275"/>
      <c r="Z501" s="275"/>
      <c r="AA501" s="275"/>
      <c r="AB501" s="275"/>
      <c r="AC501" s="275"/>
      <c r="AD501" s="275"/>
      <c r="AE501" s="275"/>
      <c r="AF501" s="275"/>
    </row>
    <row r="502" spans="1:32" ht="24.75" customHeight="1">
      <c r="A502" s="328" t="s">
        <v>1558</v>
      </c>
      <c r="B502" s="304">
        <v>2</v>
      </c>
      <c r="C502" s="304" t="s">
        <v>1557</v>
      </c>
      <c r="D502" s="304" t="s">
        <v>504</v>
      </c>
      <c r="E502" s="304">
        <v>0.3</v>
      </c>
      <c r="F502" s="304">
        <v>0</v>
      </c>
      <c r="G502" s="304">
        <v>0.05</v>
      </c>
      <c r="H502" s="304">
        <v>0</v>
      </c>
      <c r="I502" s="304">
        <v>0.15</v>
      </c>
      <c r="J502" s="305">
        <f t="shared" si="172"/>
        <v>0.2</v>
      </c>
      <c r="K502" s="306">
        <f t="shared" si="173"/>
        <v>0.66666666666666674</v>
      </c>
      <c r="L502" s="307">
        <f>IF(((J502/E502)*100)&gt;=100,100%,(IF(E502=0,"",(J502/E502))))</f>
        <v>0.66666666666666674</v>
      </c>
      <c r="M502" s="275"/>
      <c r="N502" s="359"/>
      <c r="O502" s="359"/>
      <c r="P502" s="275"/>
      <c r="Q502" s="275"/>
      <c r="R502" s="275"/>
      <c r="S502" s="275"/>
      <c r="T502" s="275"/>
      <c r="U502" s="275"/>
      <c r="V502" s="275"/>
      <c r="W502" s="275"/>
      <c r="X502" s="275"/>
      <c r="Y502" s="275"/>
      <c r="Z502" s="275"/>
      <c r="AA502" s="275"/>
      <c r="AB502" s="275"/>
      <c r="AC502" s="275"/>
      <c r="AD502" s="275"/>
      <c r="AE502" s="275"/>
      <c r="AF502" s="275"/>
    </row>
    <row r="503" spans="1:32" ht="24.75" customHeight="1">
      <c r="A503" s="328" t="s">
        <v>1559</v>
      </c>
      <c r="B503" s="304">
        <v>3</v>
      </c>
      <c r="C503" s="304" t="s">
        <v>1557</v>
      </c>
      <c r="D503" s="304" t="s">
        <v>504</v>
      </c>
      <c r="E503" s="304">
        <v>7.0000000000000007E-2</v>
      </c>
      <c r="F503" s="304">
        <v>0</v>
      </c>
      <c r="G503" s="304">
        <v>0</v>
      </c>
      <c r="H503" s="304">
        <v>0</v>
      </c>
      <c r="I503" s="304">
        <v>7.0000000000000007E-2</v>
      </c>
      <c r="J503" s="305">
        <f t="shared" si="172"/>
        <v>7.0000000000000007E-2</v>
      </c>
      <c r="K503" s="306">
        <f t="shared" si="173"/>
        <v>1</v>
      </c>
      <c r="L503" s="307">
        <f t="shared" ref="L503:L508" si="174">IF(((J503/E503)*100)&gt;=100,100%,(IF(J503=0,"",(J503/E503))))</f>
        <v>1</v>
      </c>
      <c r="M503" s="275"/>
      <c r="N503" s="359"/>
      <c r="O503" s="359"/>
      <c r="P503" s="275"/>
      <c r="Q503" s="275"/>
      <c r="R503" s="275"/>
      <c r="S503" s="275"/>
      <c r="T503" s="275"/>
      <c r="U503" s="275"/>
      <c r="V503" s="275"/>
      <c r="W503" s="275"/>
      <c r="X503" s="275"/>
      <c r="Y503" s="275"/>
      <c r="Z503" s="275"/>
      <c r="AA503" s="275"/>
      <c r="AB503" s="275"/>
      <c r="AC503" s="275"/>
      <c r="AD503" s="275"/>
      <c r="AE503" s="275"/>
      <c r="AF503" s="275"/>
    </row>
    <row r="504" spans="1:32" ht="24.75" customHeight="1">
      <c r="A504" s="328" t="s">
        <v>1560</v>
      </c>
      <c r="B504" s="304">
        <v>4</v>
      </c>
      <c r="C504" s="304" t="s">
        <v>1557</v>
      </c>
      <c r="D504" s="304" t="s">
        <v>504</v>
      </c>
      <c r="E504" s="304">
        <v>1</v>
      </c>
      <c r="F504" s="304">
        <v>0</v>
      </c>
      <c r="G504" s="304">
        <v>0</v>
      </c>
      <c r="H504" s="304">
        <v>0</v>
      </c>
      <c r="I504" s="304">
        <v>1</v>
      </c>
      <c r="J504" s="305">
        <f t="shared" si="172"/>
        <v>1</v>
      </c>
      <c r="K504" s="306">
        <f t="shared" si="173"/>
        <v>1</v>
      </c>
      <c r="L504" s="307">
        <f t="shared" si="174"/>
        <v>1</v>
      </c>
      <c r="M504" s="275"/>
      <c r="N504" s="359"/>
      <c r="O504" s="359"/>
      <c r="P504" s="275"/>
      <c r="Q504" s="275"/>
      <c r="R504" s="275"/>
      <c r="S504" s="275"/>
      <c r="T504" s="275"/>
      <c r="U504" s="275"/>
      <c r="V504" s="275"/>
      <c r="W504" s="275"/>
      <c r="X504" s="275"/>
      <c r="Y504" s="275"/>
      <c r="Z504" s="275"/>
      <c r="AA504" s="275"/>
      <c r="AB504" s="275"/>
      <c r="AC504" s="275"/>
      <c r="AD504" s="275"/>
      <c r="AE504" s="275"/>
      <c r="AF504" s="275"/>
    </row>
    <row r="505" spans="1:32" ht="24.75" customHeight="1">
      <c r="A505" s="328" t="s">
        <v>1561</v>
      </c>
      <c r="B505" s="304">
        <v>5</v>
      </c>
      <c r="C505" s="304" t="s">
        <v>1557</v>
      </c>
      <c r="D505" s="304" t="s">
        <v>504</v>
      </c>
      <c r="E505" s="304">
        <v>0.1</v>
      </c>
      <c r="F505" s="304">
        <v>0</v>
      </c>
      <c r="G505" s="304">
        <v>0</v>
      </c>
      <c r="H505" s="304">
        <v>0</v>
      </c>
      <c r="I505" s="304">
        <v>0.1</v>
      </c>
      <c r="J505" s="305">
        <f t="shared" si="172"/>
        <v>0.1</v>
      </c>
      <c r="K505" s="306">
        <f t="shared" si="173"/>
        <v>1</v>
      </c>
      <c r="L505" s="307">
        <f t="shared" si="174"/>
        <v>1</v>
      </c>
      <c r="M505" s="275"/>
      <c r="N505" s="359"/>
      <c r="O505" s="359"/>
      <c r="P505" s="275"/>
      <c r="Q505" s="275"/>
      <c r="R505" s="275"/>
      <c r="S505" s="275"/>
      <c r="T505" s="275"/>
      <c r="U505" s="275"/>
      <c r="V505" s="275"/>
      <c r="W505" s="275"/>
      <c r="X505" s="275"/>
      <c r="Y505" s="275"/>
      <c r="Z505" s="275"/>
      <c r="AA505" s="275"/>
      <c r="AB505" s="275"/>
      <c r="AC505" s="275"/>
      <c r="AD505" s="275"/>
      <c r="AE505" s="275"/>
      <c r="AF505" s="275"/>
    </row>
    <row r="506" spans="1:32" ht="24.75" customHeight="1">
      <c r="A506" s="328" t="s">
        <v>1562</v>
      </c>
      <c r="B506" s="304">
        <v>6</v>
      </c>
      <c r="C506" s="304" t="s">
        <v>1557</v>
      </c>
      <c r="D506" s="304" t="s">
        <v>502</v>
      </c>
      <c r="E506" s="304">
        <v>6</v>
      </c>
      <c r="F506" s="304">
        <v>0</v>
      </c>
      <c r="G506" s="304">
        <v>0</v>
      </c>
      <c r="H506" s="304">
        <v>1</v>
      </c>
      <c r="I506" s="304">
        <v>5</v>
      </c>
      <c r="J506" s="305">
        <f t="shared" si="172"/>
        <v>6</v>
      </c>
      <c r="K506" s="306">
        <f t="shared" si="173"/>
        <v>1</v>
      </c>
      <c r="L506" s="307">
        <f t="shared" si="174"/>
        <v>1</v>
      </c>
      <c r="M506" s="275"/>
      <c r="N506" s="359"/>
      <c r="O506" s="359"/>
      <c r="P506" s="275"/>
      <c r="Q506" s="275"/>
      <c r="R506" s="275"/>
      <c r="S506" s="275"/>
      <c r="T506" s="275"/>
      <c r="U506" s="275"/>
      <c r="V506" s="275"/>
      <c r="W506" s="275"/>
      <c r="X506" s="275"/>
      <c r="Y506" s="275"/>
      <c r="Z506" s="275"/>
      <c r="AA506" s="275"/>
      <c r="AB506" s="275"/>
      <c r="AC506" s="275"/>
      <c r="AD506" s="275"/>
      <c r="AE506" s="275"/>
      <c r="AF506" s="275"/>
    </row>
    <row r="507" spans="1:32" ht="24.75" customHeight="1">
      <c r="A507" s="328" t="s">
        <v>1563</v>
      </c>
      <c r="B507" s="304">
        <v>7</v>
      </c>
      <c r="C507" s="304" t="s">
        <v>1557</v>
      </c>
      <c r="D507" s="304" t="s">
        <v>502</v>
      </c>
      <c r="E507" s="304">
        <v>3</v>
      </c>
      <c r="F507" s="304">
        <v>0</v>
      </c>
      <c r="G507" s="304">
        <v>0</v>
      </c>
      <c r="H507" s="304">
        <v>0</v>
      </c>
      <c r="I507" s="304">
        <v>3</v>
      </c>
      <c r="J507" s="305">
        <f t="shared" si="172"/>
        <v>3</v>
      </c>
      <c r="K507" s="306">
        <f t="shared" si="173"/>
        <v>1</v>
      </c>
      <c r="L507" s="307">
        <f t="shared" si="174"/>
        <v>1</v>
      </c>
      <c r="M507" s="275"/>
      <c r="N507" s="359"/>
      <c r="O507" s="359"/>
      <c r="P507" s="275"/>
      <c r="Q507" s="275"/>
      <c r="R507" s="275"/>
      <c r="S507" s="275"/>
      <c r="T507" s="275"/>
      <c r="U507" s="275"/>
      <c r="V507" s="275"/>
      <c r="W507" s="275"/>
      <c r="X507" s="275"/>
      <c r="Y507" s="275"/>
      <c r="Z507" s="275"/>
      <c r="AA507" s="275"/>
      <c r="AB507" s="275"/>
      <c r="AC507" s="275"/>
      <c r="AD507" s="275"/>
      <c r="AE507" s="275"/>
      <c r="AF507" s="275"/>
    </row>
    <row r="508" spans="1:32" ht="24.75" customHeight="1">
      <c r="A508" s="328" t="s">
        <v>1564</v>
      </c>
      <c r="B508" s="304">
        <v>8</v>
      </c>
      <c r="C508" s="304" t="s">
        <v>1557</v>
      </c>
      <c r="D508" s="304" t="s">
        <v>500</v>
      </c>
      <c r="E508" s="304">
        <v>10</v>
      </c>
      <c r="F508" s="304">
        <v>0</v>
      </c>
      <c r="G508" s="304">
        <v>0</v>
      </c>
      <c r="H508" s="304">
        <v>0</v>
      </c>
      <c r="I508" s="304">
        <v>15</v>
      </c>
      <c r="J508" s="305">
        <f t="shared" si="172"/>
        <v>15</v>
      </c>
      <c r="K508" s="306">
        <f t="shared" si="173"/>
        <v>1.5</v>
      </c>
      <c r="L508" s="307">
        <f t="shared" si="174"/>
        <v>1</v>
      </c>
      <c r="M508" s="275"/>
      <c r="N508" s="359"/>
      <c r="O508" s="359"/>
      <c r="P508" s="275"/>
      <c r="Q508" s="275"/>
      <c r="R508" s="275"/>
      <c r="S508" s="275"/>
      <c r="T508" s="275"/>
      <c r="U508" s="275"/>
      <c r="V508" s="275"/>
      <c r="W508" s="275"/>
      <c r="X508" s="275"/>
      <c r="Y508" s="275"/>
      <c r="Z508" s="275"/>
      <c r="AA508" s="275"/>
      <c r="AB508" s="275"/>
      <c r="AC508" s="275"/>
      <c r="AD508" s="275"/>
      <c r="AE508" s="275"/>
      <c r="AF508" s="275"/>
    </row>
    <row r="509" spans="1:32" ht="24.75" customHeight="1">
      <c r="A509" s="356" t="s">
        <v>1565</v>
      </c>
      <c r="B509" s="292">
        <f>COUNT(B510:B512)</f>
        <v>3</v>
      </c>
      <c r="C509" s="293"/>
      <c r="D509" s="294"/>
      <c r="E509" s="292">
        <f>COUNT(E510:E512)</f>
        <v>3</v>
      </c>
      <c r="F509" s="295"/>
      <c r="G509" s="295"/>
      <c r="H509" s="295"/>
      <c r="I509" s="295"/>
      <c r="J509" s="296"/>
      <c r="K509" s="297"/>
      <c r="L509" s="298">
        <f>AVERAGE(L510:L512)</f>
        <v>0.99679487179487181</v>
      </c>
      <c r="M509" s="299"/>
      <c r="N509" s="275"/>
      <c r="O509" s="275"/>
      <c r="P509" s="275"/>
      <c r="Q509" s="275"/>
      <c r="R509" s="275"/>
      <c r="S509" s="275"/>
      <c r="T509" s="275"/>
      <c r="U509" s="275"/>
      <c r="V509" s="275"/>
      <c r="W509" s="275"/>
      <c r="X509" s="275"/>
      <c r="Y509" s="275"/>
      <c r="Z509" s="275"/>
      <c r="AA509" s="275"/>
      <c r="AB509" s="275"/>
      <c r="AC509" s="275"/>
      <c r="AD509" s="275"/>
      <c r="AE509" s="275"/>
      <c r="AF509" s="275"/>
    </row>
    <row r="510" spans="1:32" ht="24.75" customHeight="1">
      <c r="A510" s="328" t="s">
        <v>1566</v>
      </c>
      <c r="B510" s="304">
        <v>1</v>
      </c>
      <c r="C510" s="304" t="s">
        <v>1567</v>
      </c>
      <c r="D510" s="304" t="s">
        <v>502</v>
      </c>
      <c r="E510" s="304">
        <v>1</v>
      </c>
      <c r="F510" s="304"/>
      <c r="G510" s="304"/>
      <c r="H510" s="304"/>
      <c r="I510" s="304">
        <v>1</v>
      </c>
      <c r="J510" s="305">
        <f t="shared" ref="J510:J512" si="175">SUM(F510:I510)</f>
        <v>1</v>
      </c>
      <c r="K510" s="306">
        <f t="shared" ref="K510:K512" si="176">(J510/E510)</f>
        <v>1</v>
      </c>
      <c r="L510" s="307">
        <f t="shared" ref="L510:L512" si="177">IF(((J510/E510)*100)&gt;=100,100%,(IF(E510=0,"",(J510/E510))))</f>
        <v>1</v>
      </c>
      <c r="M510" s="275"/>
      <c r="N510" s="359"/>
      <c r="O510" s="359"/>
      <c r="P510" s="275"/>
      <c r="Q510" s="275"/>
      <c r="R510" s="275"/>
      <c r="S510" s="275"/>
      <c r="T510" s="275"/>
      <c r="U510" s="275"/>
      <c r="V510" s="275"/>
      <c r="W510" s="275"/>
      <c r="X510" s="275"/>
      <c r="Y510" s="275"/>
      <c r="Z510" s="275"/>
      <c r="AA510" s="275"/>
      <c r="AB510" s="275"/>
      <c r="AC510" s="275"/>
      <c r="AD510" s="275"/>
      <c r="AE510" s="275"/>
      <c r="AF510" s="275"/>
    </row>
    <row r="511" spans="1:32" ht="24.75" customHeight="1">
      <c r="A511" s="328" t="s">
        <v>1568</v>
      </c>
      <c r="B511" s="304">
        <v>2</v>
      </c>
      <c r="C511" s="304" t="s">
        <v>1567</v>
      </c>
      <c r="D511" s="304" t="s">
        <v>501</v>
      </c>
      <c r="E511" s="304">
        <v>5</v>
      </c>
      <c r="F511" s="304"/>
      <c r="G511" s="304"/>
      <c r="H511" s="304"/>
      <c r="I511" s="304">
        <v>6</v>
      </c>
      <c r="J511" s="305">
        <f t="shared" si="175"/>
        <v>6</v>
      </c>
      <c r="K511" s="306">
        <f t="shared" si="176"/>
        <v>1.2</v>
      </c>
      <c r="L511" s="307">
        <f t="shared" si="177"/>
        <v>1</v>
      </c>
      <c r="M511" s="275"/>
      <c r="N511" s="359"/>
      <c r="O511" s="359"/>
      <c r="P511" s="275"/>
      <c r="Q511" s="275"/>
      <c r="R511" s="275"/>
      <c r="S511" s="275"/>
      <c r="T511" s="275"/>
      <c r="U511" s="275"/>
      <c r="V511" s="275"/>
      <c r="W511" s="275"/>
      <c r="X511" s="275"/>
      <c r="Y511" s="275"/>
      <c r="Z511" s="275"/>
      <c r="AA511" s="275"/>
      <c r="AB511" s="275"/>
      <c r="AC511" s="275"/>
      <c r="AD511" s="275"/>
      <c r="AE511" s="275"/>
      <c r="AF511" s="275"/>
    </row>
    <row r="512" spans="1:32" ht="24.75" customHeight="1">
      <c r="A512" s="328" t="s">
        <v>1569</v>
      </c>
      <c r="B512" s="304">
        <v>3</v>
      </c>
      <c r="C512" s="304" t="s">
        <v>1567</v>
      </c>
      <c r="D512" s="304" t="s">
        <v>500</v>
      </c>
      <c r="E512" s="304">
        <v>104</v>
      </c>
      <c r="F512" s="304"/>
      <c r="G512" s="304"/>
      <c r="H512" s="304"/>
      <c r="I512" s="304">
        <v>103</v>
      </c>
      <c r="J512" s="305">
        <f t="shared" si="175"/>
        <v>103</v>
      </c>
      <c r="K512" s="306">
        <f t="shared" si="176"/>
        <v>0.99038461538461542</v>
      </c>
      <c r="L512" s="307">
        <f t="shared" si="177"/>
        <v>0.99038461538461542</v>
      </c>
      <c r="M512" s="275"/>
      <c r="N512" s="359"/>
      <c r="O512" s="359"/>
      <c r="P512" s="275"/>
      <c r="Q512" s="275"/>
      <c r="R512" s="275"/>
      <c r="S512" s="275"/>
      <c r="T512" s="275"/>
      <c r="U512" s="275"/>
      <c r="V512" s="275"/>
      <c r="W512" s="275"/>
      <c r="X512" s="275"/>
      <c r="Y512" s="275"/>
      <c r="Z512" s="275"/>
      <c r="AA512" s="275"/>
      <c r="AB512" s="275"/>
      <c r="AC512" s="275"/>
      <c r="AD512" s="275"/>
      <c r="AE512" s="275"/>
      <c r="AF512" s="275"/>
    </row>
    <row r="513" spans="1:32" ht="24.75" customHeight="1">
      <c r="A513" s="356" t="s">
        <v>1570</v>
      </c>
      <c r="B513" s="292">
        <f>COUNT(B514:B517)</f>
        <v>4</v>
      </c>
      <c r="C513" s="293"/>
      <c r="D513" s="294"/>
      <c r="E513" s="292">
        <f>COUNT(E514:E517)</f>
        <v>4</v>
      </c>
      <c r="F513" s="295"/>
      <c r="G513" s="295"/>
      <c r="H513" s="295"/>
      <c r="I513" s="295"/>
      <c r="J513" s="296"/>
      <c r="K513" s="297"/>
      <c r="L513" s="298">
        <f>AVERAGE(L514:L517)</f>
        <v>0.5</v>
      </c>
      <c r="M513" s="299"/>
      <c r="N513" s="275"/>
      <c r="O513" s="275"/>
      <c r="P513" s="275"/>
      <c r="Q513" s="275"/>
      <c r="R513" s="275"/>
      <c r="S513" s="275"/>
      <c r="T513" s="275"/>
      <c r="U513" s="275"/>
      <c r="V513" s="275"/>
      <c r="W513" s="275"/>
      <c r="X513" s="275"/>
      <c r="Y513" s="275"/>
      <c r="Z513" s="275"/>
      <c r="AA513" s="275"/>
      <c r="AB513" s="275"/>
      <c r="AC513" s="275"/>
      <c r="AD513" s="275"/>
      <c r="AE513" s="275"/>
      <c r="AF513" s="275"/>
    </row>
    <row r="514" spans="1:32" ht="24.75" customHeight="1">
      <c r="A514" s="328" t="s">
        <v>1571</v>
      </c>
      <c r="B514" s="304">
        <v>1</v>
      </c>
      <c r="C514" s="304" t="s">
        <v>1572</v>
      </c>
      <c r="D514" s="304" t="s">
        <v>501</v>
      </c>
      <c r="E514" s="304">
        <v>10</v>
      </c>
      <c r="F514" s="304"/>
      <c r="G514" s="304"/>
      <c r="H514" s="304"/>
      <c r="I514" s="304">
        <v>0</v>
      </c>
      <c r="J514" s="305">
        <f t="shared" ref="J514:J517" si="178">SUM(F514:I514)</f>
        <v>0</v>
      </c>
      <c r="K514" s="306">
        <f t="shared" ref="K514:K517" si="179">(J514/E514)</f>
        <v>0</v>
      </c>
      <c r="L514" s="307">
        <f t="shared" ref="L514:L517" si="180">IF(((J514/E514)*100)&gt;=100,100%,(IF(E514=0,"",(J514/E514))))</f>
        <v>0</v>
      </c>
      <c r="M514" s="275"/>
      <c r="N514" s="359"/>
      <c r="O514" s="359"/>
      <c r="P514" s="275"/>
      <c r="Q514" s="275"/>
      <c r="R514" s="275"/>
      <c r="S514" s="275"/>
      <c r="T514" s="275"/>
      <c r="U514" s="275"/>
      <c r="V514" s="275"/>
      <c r="W514" s="275"/>
      <c r="X514" s="275"/>
      <c r="Y514" s="275"/>
      <c r="Z514" s="275"/>
      <c r="AA514" s="275"/>
      <c r="AB514" s="275"/>
      <c r="AC514" s="275"/>
      <c r="AD514" s="275"/>
      <c r="AE514" s="275"/>
      <c r="AF514" s="275"/>
    </row>
    <row r="515" spans="1:32" ht="24.75" customHeight="1">
      <c r="A515" s="328" t="s">
        <v>1573</v>
      </c>
      <c r="B515" s="304">
        <v>2</v>
      </c>
      <c r="C515" s="304" t="s">
        <v>1572</v>
      </c>
      <c r="D515" s="304" t="s">
        <v>504</v>
      </c>
      <c r="E515" s="304">
        <v>10</v>
      </c>
      <c r="F515" s="304"/>
      <c r="G515" s="304"/>
      <c r="H515" s="304"/>
      <c r="I515" s="304">
        <v>10</v>
      </c>
      <c r="J515" s="305">
        <f t="shared" si="178"/>
        <v>10</v>
      </c>
      <c r="K515" s="306">
        <f t="shared" si="179"/>
        <v>1</v>
      </c>
      <c r="L515" s="307">
        <f t="shared" si="180"/>
        <v>1</v>
      </c>
      <c r="M515" s="275"/>
      <c r="N515" s="359"/>
      <c r="O515" s="359"/>
      <c r="P515" s="275"/>
      <c r="Q515" s="275"/>
      <c r="R515" s="275"/>
      <c r="S515" s="275"/>
      <c r="T515" s="275"/>
      <c r="U515" s="275"/>
      <c r="V515" s="275"/>
      <c r="W515" s="275"/>
      <c r="X515" s="275"/>
      <c r="Y515" s="275"/>
      <c r="Z515" s="275"/>
      <c r="AA515" s="275"/>
      <c r="AB515" s="275"/>
      <c r="AC515" s="275"/>
      <c r="AD515" s="275"/>
      <c r="AE515" s="275"/>
      <c r="AF515" s="275"/>
    </row>
    <row r="516" spans="1:32" ht="24.75" customHeight="1">
      <c r="A516" s="328" t="s">
        <v>1574</v>
      </c>
      <c r="B516" s="304">
        <v>3</v>
      </c>
      <c r="C516" s="304" t="s">
        <v>1572</v>
      </c>
      <c r="D516" s="304" t="s">
        <v>500</v>
      </c>
      <c r="E516" s="304">
        <v>100</v>
      </c>
      <c r="F516" s="304"/>
      <c r="G516" s="304"/>
      <c r="H516" s="304"/>
      <c r="I516" s="304">
        <v>0</v>
      </c>
      <c r="J516" s="305">
        <f t="shared" si="178"/>
        <v>0</v>
      </c>
      <c r="K516" s="306">
        <f t="shared" si="179"/>
        <v>0</v>
      </c>
      <c r="L516" s="307">
        <f t="shared" si="180"/>
        <v>0</v>
      </c>
      <c r="M516" s="275"/>
      <c r="N516" s="359"/>
      <c r="O516" s="359"/>
      <c r="P516" s="275"/>
      <c r="Q516" s="275"/>
      <c r="R516" s="275"/>
      <c r="S516" s="275"/>
      <c r="T516" s="275"/>
      <c r="U516" s="275"/>
      <c r="V516" s="275"/>
      <c r="W516" s="275"/>
      <c r="X516" s="275"/>
      <c r="Y516" s="275"/>
      <c r="Z516" s="275"/>
      <c r="AA516" s="275"/>
      <c r="AB516" s="275"/>
      <c r="AC516" s="275"/>
      <c r="AD516" s="275"/>
      <c r="AE516" s="275"/>
      <c r="AF516" s="275"/>
    </row>
    <row r="517" spans="1:32" ht="24.75" customHeight="1">
      <c r="A517" s="328" t="s">
        <v>1575</v>
      </c>
      <c r="B517" s="304">
        <v>4</v>
      </c>
      <c r="C517" s="304" t="s">
        <v>1572</v>
      </c>
      <c r="D517" s="304" t="s">
        <v>501</v>
      </c>
      <c r="E517" s="304">
        <v>20</v>
      </c>
      <c r="F517" s="304"/>
      <c r="G517" s="304"/>
      <c r="H517" s="304"/>
      <c r="I517" s="304">
        <v>23</v>
      </c>
      <c r="J517" s="305">
        <f t="shared" si="178"/>
        <v>23</v>
      </c>
      <c r="K517" s="306">
        <f t="shared" si="179"/>
        <v>1.1499999999999999</v>
      </c>
      <c r="L517" s="307">
        <f t="shared" si="180"/>
        <v>1</v>
      </c>
      <c r="M517" s="275"/>
      <c r="N517" s="359"/>
      <c r="O517" s="359"/>
      <c r="P517" s="275"/>
      <c r="Q517" s="275"/>
      <c r="R517" s="275"/>
      <c r="S517" s="275"/>
      <c r="T517" s="275"/>
      <c r="U517" s="275"/>
      <c r="V517" s="275"/>
      <c r="W517" s="275"/>
      <c r="X517" s="275"/>
      <c r="Y517" s="275"/>
      <c r="Z517" s="275"/>
      <c r="AA517" s="275"/>
      <c r="AB517" s="275"/>
      <c r="AC517" s="275"/>
      <c r="AD517" s="275"/>
      <c r="AE517" s="275"/>
      <c r="AF517" s="275"/>
    </row>
    <row r="518" spans="1:32" ht="24.75" customHeight="1">
      <c r="A518" s="356" t="s">
        <v>1576</v>
      </c>
      <c r="B518" s="292">
        <f>COUNT(B519)</f>
        <v>1</v>
      </c>
      <c r="C518" s="293"/>
      <c r="D518" s="294"/>
      <c r="E518" s="292">
        <f>COUNT(E519)</f>
        <v>1</v>
      </c>
      <c r="F518" s="295"/>
      <c r="G518" s="295"/>
      <c r="H518" s="295"/>
      <c r="I518" s="295"/>
      <c r="J518" s="296"/>
      <c r="K518" s="297"/>
      <c r="L518" s="298">
        <f>AVERAGE(L519)</f>
        <v>0.54545454545454541</v>
      </c>
      <c r="M518" s="299"/>
      <c r="N518" s="275"/>
      <c r="O518" s="275"/>
      <c r="P518" s="275"/>
      <c r="Q518" s="275"/>
      <c r="R518" s="275"/>
      <c r="S518" s="275"/>
      <c r="T518" s="275"/>
      <c r="U518" s="275"/>
      <c r="V518" s="275"/>
      <c r="W518" s="275"/>
      <c r="X518" s="275"/>
      <c r="Y518" s="275"/>
      <c r="Z518" s="275"/>
      <c r="AA518" s="275"/>
      <c r="AB518" s="275"/>
      <c r="AC518" s="275"/>
      <c r="AD518" s="275"/>
      <c r="AE518" s="275"/>
      <c r="AF518" s="275"/>
    </row>
    <row r="519" spans="1:32" ht="24.75" customHeight="1">
      <c r="A519" s="328" t="s">
        <v>1577</v>
      </c>
      <c r="B519" s="304">
        <v>1</v>
      </c>
      <c r="C519" s="304" t="s">
        <v>1578</v>
      </c>
      <c r="D519" s="304" t="s">
        <v>500</v>
      </c>
      <c r="E519" s="304">
        <v>55</v>
      </c>
      <c r="F519" s="304"/>
      <c r="G519" s="304"/>
      <c r="H519" s="304"/>
      <c r="I519" s="304">
        <v>30</v>
      </c>
      <c r="J519" s="305">
        <f>SUM(F519:I519)</f>
        <v>30</v>
      </c>
      <c r="K519" s="306">
        <f>(J519/E519)</f>
        <v>0.54545454545454541</v>
      </c>
      <c r="L519" s="307">
        <f>IF(((J519/E519)*100)&gt;=100,100%,(IF(E519=0,"",(J519/E519))))</f>
        <v>0.54545454545454541</v>
      </c>
      <c r="M519" s="275"/>
      <c r="N519" s="359"/>
      <c r="O519" s="359"/>
      <c r="P519" s="275"/>
      <c r="Q519" s="275"/>
      <c r="R519" s="275"/>
      <c r="S519" s="275"/>
      <c r="T519" s="275"/>
      <c r="U519" s="275"/>
      <c r="V519" s="275"/>
      <c r="W519" s="275"/>
      <c r="X519" s="275"/>
      <c r="Y519" s="275"/>
      <c r="Z519" s="275"/>
      <c r="AA519" s="275"/>
      <c r="AB519" s="275"/>
      <c r="AC519" s="275"/>
      <c r="AD519" s="275"/>
      <c r="AE519" s="275"/>
      <c r="AF519" s="275"/>
    </row>
    <row r="520" spans="1:32" ht="24.75" customHeight="1">
      <c r="A520" s="356" t="s">
        <v>1579</v>
      </c>
      <c r="B520" s="292">
        <f>COUNT(B521:B530)</f>
        <v>10</v>
      </c>
      <c r="C520" s="293"/>
      <c r="D520" s="294"/>
      <c r="E520" s="292">
        <f>COUNT(E521:E530)</f>
        <v>10</v>
      </c>
      <c r="F520" s="295"/>
      <c r="G520" s="295"/>
      <c r="H520" s="295"/>
      <c r="I520" s="295"/>
      <c r="J520" s="296"/>
      <c r="K520" s="297"/>
      <c r="L520" s="298">
        <f>AVERAGE(L521:L530)</f>
        <v>0.80166666666666653</v>
      </c>
      <c r="M520" s="299"/>
      <c r="N520" s="275"/>
      <c r="O520" s="275"/>
      <c r="P520" s="275"/>
      <c r="Q520" s="275"/>
      <c r="R520" s="275"/>
      <c r="S520" s="275"/>
      <c r="T520" s="275"/>
      <c r="U520" s="275"/>
      <c r="V520" s="275"/>
      <c r="W520" s="275"/>
      <c r="X520" s="275"/>
      <c r="Y520" s="275"/>
      <c r="Z520" s="275"/>
      <c r="AA520" s="275"/>
      <c r="AB520" s="275"/>
      <c r="AC520" s="275"/>
      <c r="AD520" s="275"/>
      <c r="AE520" s="275"/>
      <c r="AF520" s="275"/>
    </row>
    <row r="521" spans="1:32" ht="24.75" customHeight="1">
      <c r="A521" s="328" t="s">
        <v>1580</v>
      </c>
      <c r="B521" s="304">
        <v>1</v>
      </c>
      <c r="C521" s="304" t="s">
        <v>1581</v>
      </c>
      <c r="D521" s="304" t="s">
        <v>504</v>
      </c>
      <c r="E521" s="304">
        <v>10</v>
      </c>
      <c r="F521" s="304"/>
      <c r="G521" s="304"/>
      <c r="H521" s="304"/>
      <c r="I521" s="304">
        <v>10</v>
      </c>
      <c r="J521" s="305">
        <f t="shared" ref="J521:J530" si="181">SUM(F521:I521)</f>
        <v>10</v>
      </c>
      <c r="K521" s="306">
        <f t="shared" ref="K521:K530" si="182">(J521/E521)</f>
        <v>1</v>
      </c>
      <c r="L521" s="307">
        <f t="shared" ref="L521:L530" si="183">IF(((J521/E521)*100)&gt;=100,100%,(IF(E521=0,"",(J521/E521))))</f>
        <v>1</v>
      </c>
      <c r="M521" s="275"/>
      <c r="N521" s="359"/>
      <c r="O521" s="359"/>
      <c r="P521" s="275"/>
      <c r="Q521" s="275"/>
      <c r="R521" s="275"/>
      <c r="S521" s="275"/>
      <c r="T521" s="275"/>
      <c r="U521" s="275"/>
      <c r="V521" s="275"/>
      <c r="W521" s="275"/>
      <c r="X521" s="275"/>
      <c r="Y521" s="275"/>
      <c r="Z521" s="275"/>
      <c r="AA521" s="275"/>
      <c r="AB521" s="275"/>
      <c r="AC521" s="275"/>
      <c r="AD521" s="275"/>
      <c r="AE521" s="275"/>
      <c r="AF521" s="275"/>
    </row>
    <row r="522" spans="1:32" ht="24.75" customHeight="1">
      <c r="A522" s="328" t="s">
        <v>1582</v>
      </c>
      <c r="B522" s="304">
        <v>2</v>
      </c>
      <c r="C522" s="304" t="s">
        <v>1581</v>
      </c>
      <c r="D522" s="304" t="s">
        <v>502</v>
      </c>
      <c r="E522" s="304">
        <v>9</v>
      </c>
      <c r="F522" s="304"/>
      <c r="G522" s="304"/>
      <c r="H522" s="304"/>
      <c r="I522" s="304">
        <v>0</v>
      </c>
      <c r="J522" s="305">
        <f t="shared" si="181"/>
        <v>0</v>
      </c>
      <c r="K522" s="306">
        <f t="shared" si="182"/>
        <v>0</v>
      </c>
      <c r="L522" s="307">
        <f t="shared" si="183"/>
        <v>0</v>
      </c>
      <c r="M522" s="275"/>
      <c r="N522" s="359"/>
      <c r="O522" s="359"/>
      <c r="P522" s="275"/>
      <c r="Q522" s="275"/>
      <c r="R522" s="275"/>
      <c r="S522" s="275"/>
      <c r="T522" s="275"/>
      <c r="U522" s="275"/>
      <c r="V522" s="275"/>
      <c r="W522" s="275"/>
      <c r="X522" s="275"/>
      <c r="Y522" s="275"/>
      <c r="Z522" s="275"/>
      <c r="AA522" s="275"/>
      <c r="AB522" s="275"/>
      <c r="AC522" s="275"/>
      <c r="AD522" s="275"/>
      <c r="AE522" s="275"/>
      <c r="AF522" s="275"/>
    </row>
    <row r="523" spans="1:32" ht="24.75" customHeight="1">
      <c r="A523" s="328" t="s">
        <v>1583</v>
      </c>
      <c r="B523" s="304">
        <v>3</v>
      </c>
      <c r="C523" s="304" t="s">
        <v>1581</v>
      </c>
      <c r="D523" s="304" t="s">
        <v>500</v>
      </c>
      <c r="E523" s="304">
        <v>1</v>
      </c>
      <c r="F523" s="304"/>
      <c r="G523" s="304"/>
      <c r="H523" s="304"/>
      <c r="I523" s="304">
        <v>20</v>
      </c>
      <c r="J523" s="305">
        <f t="shared" si="181"/>
        <v>20</v>
      </c>
      <c r="K523" s="306">
        <f t="shared" si="182"/>
        <v>20</v>
      </c>
      <c r="L523" s="307">
        <f t="shared" si="183"/>
        <v>1</v>
      </c>
      <c r="M523" s="275"/>
      <c r="N523" s="359"/>
      <c r="O523" s="359"/>
      <c r="P523" s="275"/>
      <c r="Q523" s="275"/>
      <c r="R523" s="275"/>
      <c r="S523" s="275"/>
      <c r="T523" s="275"/>
      <c r="U523" s="275"/>
      <c r="V523" s="275"/>
      <c r="W523" s="275"/>
      <c r="X523" s="275"/>
      <c r="Y523" s="275"/>
      <c r="Z523" s="275"/>
      <c r="AA523" s="275"/>
      <c r="AB523" s="275"/>
      <c r="AC523" s="275"/>
      <c r="AD523" s="275"/>
      <c r="AE523" s="275"/>
      <c r="AF523" s="275"/>
    </row>
    <row r="524" spans="1:32" ht="24.75" customHeight="1">
      <c r="A524" s="328" t="s">
        <v>1584</v>
      </c>
      <c r="B524" s="304">
        <v>4</v>
      </c>
      <c r="C524" s="304" t="s">
        <v>1581</v>
      </c>
      <c r="D524" s="304" t="s">
        <v>502</v>
      </c>
      <c r="E524" s="304">
        <v>1</v>
      </c>
      <c r="F524" s="304"/>
      <c r="G524" s="304"/>
      <c r="H524" s="304"/>
      <c r="I524" s="304">
        <v>1</v>
      </c>
      <c r="J524" s="305">
        <f t="shared" si="181"/>
        <v>1</v>
      </c>
      <c r="K524" s="306">
        <f t="shared" si="182"/>
        <v>1</v>
      </c>
      <c r="L524" s="307">
        <f t="shared" si="183"/>
        <v>1</v>
      </c>
      <c r="M524" s="275"/>
      <c r="N524" s="359"/>
      <c r="O524" s="359"/>
      <c r="P524" s="275"/>
      <c r="Q524" s="275"/>
      <c r="R524" s="275"/>
      <c r="S524" s="275"/>
      <c r="T524" s="275"/>
      <c r="U524" s="275"/>
      <c r="V524" s="275"/>
      <c r="W524" s="275"/>
      <c r="X524" s="275"/>
      <c r="Y524" s="275"/>
      <c r="Z524" s="275"/>
      <c r="AA524" s="275"/>
      <c r="AB524" s="275"/>
      <c r="AC524" s="275"/>
      <c r="AD524" s="275"/>
      <c r="AE524" s="275"/>
      <c r="AF524" s="275"/>
    </row>
    <row r="525" spans="1:32" ht="24.75" customHeight="1">
      <c r="A525" s="328" t="s">
        <v>1585</v>
      </c>
      <c r="B525" s="304">
        <v>5</v>
      </c>
      <c r="C525" s="304" t="s">
        <v>1581</v>
      </c>
      <c r="D525" s="304" t="s">
        <v>504</v>
      </c>
      <c r="E525" s="304">
        <v>3</v>
      </c>
      <c r="F525" s="304"/>
      <c r="G525" s="304"/>
      <c r="H525" s="304"/>
      <c r="I525" s="304">
        <v>3</v>
      </c>
      <c r="J525" s="305">
        <f t="shared" si="181"/>
        <v>3</v>
      </c>
      <c r="K525" s="306">
        <f t="shared" si="182"/>
        <v>1</v>
      </c>
      <c r="L525" s="307">
        <f t="shared" si="183"/>
        <v>1</v>
      </c>
      <c r="M525" s="275"/>
      <c r="N525" s="359"/>
      <c r="O525" s="359"/>
      <c r="P525" s="275"/>
      <c r="Q525" s="275"/>
      <c r="R525" s="275"/>
      <c r="S525" s="275"/>
      <c r="T525" s="275"/>
      <c r="U525" s="275"/>
      <c r="V525" s="275"/>
      <c r="W525" s="275"/>
      <c r="X525" s="275"/>
      <c r="Y525" s="275"/>
      <c r="Z525" s="275"/>
      <c r="AA525" s="275"/>
      <c r="AB525" s="275"/>
      <c r="AC525" s="275"/>
      <c r="AD525" s="275"/>
      <c r="AE525" s="275"/>
      <c r="AF525" s="275"/>
    </row>
    <row r="526" spans="1:32" ht="24.75" customHeight="1">
      <c r="A526" s="328" t="s">
        <v>1586</v>
      </c>
      <c r="B526" s="304">
        <v>6</v>
      </c>
      <c r="C526" s="304" t="s">
        <v>1581</v>
      </c>
      <c r="D526" s="304" t="s">
        <v>502</v>
      </c>
      <c r="E526" s="304">
        <v>60</v>
      </c>
      <c r="F526" s="304"/>
      <c r="G526" s="304"/>
      <c r="H526" s="304"/>
      <c r="I526" s="304">
        <v>1</v>
      </c>
      <c r="J526" s="305">
        <f t="shared" si="181"/>
        <v>1</v>
      </c>
      <c r="K526" s="306">
        <f t="shared" si="182"/>
        <v>1.6666666666666666E-2</v>
      </c>
      <c r="L526" s="307">
        <f t="shared" si="183"/>
        <v>1.6666666666666666E-2</v>
      </c>
      <c r="M526" s="275"/>
      <c r="N526" s="359"/>
      <c r="O526" s="359"/>
      <c r="P526" s="275"/>
      <c r="Q526" s="275"/>
      <c r="R526" s="275"/>
      <c r="S526" s="275"/>
      <c r="T526" s="275"/>
      <c r="U526" s="275"/>
      <c r="V526" s="275"/>
      <c r="W526" s="275"/>
      <c r="X526" s="275"/>
      <c r="Y526" s="275"/>
      <c r="Z526" s="275"/>
      <c r="AA526" s="275"/>
      <c r="AB526" s="275"/>
      <c r="AC526" s="275"/>
      <c r="AD526" s="275"/>
      <c r="AE526" s="275"/>
      <c r="AF526" s="275"/>
    </row>
    <row r="527" spans="1:32" ht="24.75" customHeight="1">
      <c r="A527" s="328" t="s">
        <v>1587</v>
      </c>
      <c r="B527" s="304">
        <v>7</v>
      </c>
      <c r="C527" s="304" t="s">
        <v>1581</v>
      </c>
      <c r="D527" s="304" t="s">
        <v>502</v>
      </c>
      <c r="E527" s="304">
        <v>4</v>
      </c>
      <c r="F527" s="304"/>
      <c r="G527" s="304"/>
      <c r="H527" s="304"/>
      <c r="I527" s="304">
        <v>4</v>
      </c>
      <c r="J527" s="305">
        <f t="shared" si="181"/>
        <v>4</v>
      </c>
      <c r="K527" s="306">
        <f t="shared" si="182"/>
        <v>1</v>
      </c>
      <c r="L527" s="307">
        <f t="shared" si="183"/>
        <v>1</v>
      </c>
      <c r="M527" s="275"/>
      <c r="N527" s="359"/>
      <c r="O527" s="359"/>
      <c r="P527" s="275"/>
      <c r="Q527" s="275"/>
      <c r="R527" s="275"/>
      <c r="S527" s="275"/>
      <c r="T527" s="275"/>
      <c r="U527" s="275"/>
      <c r="V527" s="275"/>
      <c r="W527" s="275"/>
      <c r="X527" s="275"/>
      <c r="Y527" s="275"/>
      <c r="Z527" s="275"/>
      <c r="AA527" s="275"/>
      <c r="AB527" s="275"/>
      <c r="AC527" s="275"/>
      <c r="AD527" s="275"/>
      <c r="AE527" s="275"/>
      <c r="AF527" s="275"/>
    </row>
    <row r="528" spans="1:32" ht="24.75" customHeight="1">
      <c r="A528" s="328" t="s">
        <v>1588</v>
      </c>
      <c r="B528" s="304">
        <v>8</v>
      </c>
      <c r="C528" s="304" t="s">
        <v>1581</v>
      </c>
      <c r="D528" s="304" t="s">
        <v>502</v>
      </c>
      <c r="E528" s="304">
        <v>1</v>
      </c>
      <c r="F528" s="304"/>
      <c r="G528" s="304"/>
      <c r="H528" s="304"/>
      <c r="I528" s="304">
        <v>1</v>
      </c>
      <c r="J528" s="305">
        <f t="shared" si="181"/>
        <v>1</v>
      </c>
      <c r="K528" s="306">
        <f t="shared" si="182"/>
        <v>1</v>
      </c>
      <c r="L528" s="307">
        <f t="shared" si="183"/>
        <v>1</v>
      </c>
      <c r="M528" s="275"/>
      <c r="N528" s="359"/>
      <c r="O528" s="359"/>
      <c r="P528" s="275"/>
      <c r="Q528" s="275"/>
      <c r="R528" s="275"/>
      <c r="S528" s="275"/>
      <c r="T528" s="275"/>
      <c r="U528" s="275"/>
      <c r="V528" s="275"/>
      <c r="W528" s="275"/>
      <c r="X528" s="275"/>
      <c r="Y528" s="275"/>
      <c r="Z528" s="275"/>
      <c r="AA528" s="275"/>
      <c r="AB528" s="275"/>
      <c r="AC528" s="275"/>
      <c r="AD528" s="275"/>
      <c r="AE528" s="275"/>
      <c r="AF528" s="275"/>
    </row>
    <row r="529" spans="1:32" ht="24.75" customHeight="1">
      <c r="A529" s="328" t="s">
        <v>1589</v>
      </c>
      <c r="B529" s="304">
        <v>9</v>
      </c>
      <c r="C529" s="304" t="s">
        <v>1581</v>
      </c>
      <c r="D529" s="304" t="s">
        <v>504</v>
      </c>
      <c r="E529" s="304">
        <v>1</v>
      </c>
      <c r="F529" s="304"/>
      <c r="G529" s="304"/>
      <c r="H529" s="304"/>
      <c r="I529" s="304">
        <v>1</v>
      </c>
      <c r="J529" s="305">
        <f t="shared" si="181"/>
        <v>1</v>
      </c>
      <c r="K529" s="306">
        <f t="shared" si="182"/>
        <v>1</v>
      </c>
      <c r="L529" s="307">
        <f t="shared" si="183"/>
        <v>1</v>
      </c>
      <c r="M529" s="275"/>
      <c r="N529" s="359"/>
      <c r="O529" s="359"/>
      <c r="P529" s="275"/>
      <c r="Q529" s="275"/>
      <c r="R529" s="275"/>
      <c r="S529" s="275"/>
      <c r="T529" s="275"/>
      <c r="U529" s="275"/>
      <c r="V529" s="275"/>
      <c r="W529" s="275"/>
      <c r="X529" s="275"/>
      <c r="Y529" s="275"/>
      <c r="Z529" s="275"/>
      <c r="AA529" s="275"/>
      <c r="AB529" s="275"/>
      <c r="AC529" s="275"/>
      <c r="AD529" s="275"/>
      <c r="AE529" s="275"/>
      <c r="AF529" s="275"/>
    </row>
    <row r="530" spans="1:32" ht="24.75" customHeight="1">
      <c r="A530" s="328" t="s">
        <v>1590</v>
      </c>
      <c r="B530" s="304">
        <v>10</v>
      </c>
      <c r="C530" s="304" t="s">
        <v>1581</v>
      </c>
      <c r="D530" s="304" t="s">
        <v>500</v>
      </c>
      <c r="E530" s="304">
        <v>1</v>
      </c>
      <c r="F530" s="304"/>
      <c r="G530" s="304"/>
      <c r="H530" s="304"/>
      <c r="I530" s="304">
        <v>1</v>
      </c>
      <c r="J530" s="305">
        <f t="shared" si="181"/>
        <v>1</v>
      </c>
      <c r="K530" s="306">
        <f t="shared" si="182"/>
        <v>1</v>
      </c>
      <c r="L530" s="307">
        <f t="shared" si="183"/>
        <v>1</v>
      </c>
      <c r="M530" s="275"/>
      <c r="N530" s="359"/>
      <c r="O530" s="359"/>
      <c r="P530" s="275"/>
      <c r="Q530" s="275"/>
      <c r="R530" s="275"/>
      <c r="S530" s="275"/>
      <c r="T530" s="275"/>
      <c r="U530" s="275"/>
      <c r="V530" s="275"/>
      <c r="W530" s="275"/>
      <c r="X530" s="275"/>
      <c r="Y530" s="275"/>
      <c r="Z530" s="275"/>
      <c r="AA530" s="275"/>
      <c r="AB530" s="275"/>
      <c r="AC530" s="275"/>
      <c r="AD530" s="275"/>
      <c r="AE530" s="275"/>
      <c r="AF530" s="275"/>
    </row>
    <row r="531" spans="1:32" ht="24.75" customHeight="1">
      <c r="A531" s="356" t="s">
        <v>1591</v>
      </c>
      <c r="B531" s="292">
        <f>COUNT(B532:B536)</f>
        <v>5</v>
      </c>
      <c r="C531" s="293"/>
      <c r="D531" s="294"/>
      <c r="E531" s="292">
        <f>COUNT(E532:E536)</f>
        <v>5</v>
      </c>
      <c r="F531" s="295"/>
      <c r="G531" s="295"/>
      <c r="H531" s="295"/>
      <c r="I531" s="295"/>
      <c r="J531" s="296"/>
      <c r="K531" s="297"/>
      <c r="L531" s="298">
        <f>AVERAGE(L532:L536)</f>
        <v>1</v>
      </c>
      <c r="M531" s="299"/>
      <c r="N531" s="275"/>
      <c r="O531" s="275"/>
      <c r="P531" s="275"/>
      <c r="Q531" s="275"/>
      <c r="R531" s="275"/>
      <c r="S531" s="275"/>
      <c r="T531" s="275"/>
      <c r="U531" s="275"/>
      <c r="V531" s="275"/>
      <c r="W531" s="275"/>
      <c r="X531" s="275"/>
      <c r="Y531" s="275"/>
      <c r="Z531" s="275"/>
      <c r="AA531" s="275"/>
      <c r="AB531" s="275"/>
      <c r="AC531" s="275"/>
      <c r="AD531" s="275"/>
      <c r="AE531" s="275"/>
      <c r="AF531" s="275"/>
    </row>
    <row r="532" spans="1:32" ht="24.75" customHeight="1">
      <c r="A532" s="328" t="s">
        <v>1592</v>
      </c>
      <c r="B532" s="304">
        <v>1</v>
      </c>
      <c r="C532" s="304" t="s">
        <v>1593</v>
      </c>
      <c r="D532" s="304" t="s">
        <v>500</v>
      </c>
      <c r="E532" s="314">
        <v>0.05</v>
      </c>
      <c r="F532" s="304"/>
      <c r="G532" s="304"/>
      <c r="H532" s="304"/>
      <c r="I532" s="314">
        <v>0.05</v>
      </c>
      <c r="J532" s="305">
        <f t="shared" ref="J532:J536" si="184">SUM(F532:I532)</f>
        <v>0.05</v>
      </c>
      <c r="K532" s="306">
        <f t="shared" ref="K532:K536" si="185">(J532/E532)</f>
        <v>1</v>
      </c>
      <c r="L532" s="307">
        <f t="shared" ref="L532:L536" si="186">IF(((J532/E532)*100)&gt;=100,100%,(IF(E532=0,"",(J532/E532))))</f>
        <v>1</v>
      </c>
      <c r="M532" s="275"/>
      <c r="N532" s="275"/>
      <c r="O532" s="275"/>
      <c r="P532" s="275"/>
      <c r="Q532" s="275"/>
      <c r="R532" s="275"/>
      <c r="S532" s="275"/>
      <c r="T532" s="275"/>
      <c r="U532" s="275"/>
      <c r="V532" s="275"/>
      <c r="W532" s="275"/>
      <c r="X532" s="275"/>
      <c r="Y532" s="275"/>
      <c r="Z532" s="275"/>
      <c r="AA532" s="275"/>
      <c r="AB532" s="275"/>
      <c r="AC532" s="275"/>
      <c r="AD532" s="275"/>
      <c r="AE532" s="275"/>
      <c r="AF532" s="275"/>
    </row>
    <row r="533" spans="1:32" ht="24.75" customHeight="1">
      <c r="A533" s="328" t="s">
        <v>1594</v>
      </c>
      <c r="B533" s="304">
        <v>2</v>
      </c>
      <c r="C533" s="304" t="s">
        <v>1593</v>
      </c>
      <c r="D533" s="304" t="s">
        <v>500</v>
      </c>
      <c r="E533" s="304">
        <v>2</v>
      </c>
      <c r="F533" s="304"/>
      <c r="G533" s="304"/>
      <c r="H533" s="304"/>
      <c r="I533" s="304">
        <v>2</v>
      </c>
      <c r="J533" s="305">
        <f t="shared" si="184"/>
        <v>2</v>
      </c>
      <c r="K533" s="306">
        <f t="shared" si="185"/>
        <v>1</v>
      </c>
      <c r="L533" s="307">
        <f t="shared" si="186"/>
        <v>1</v>
      </c>
      <c r="M533" s="275"/>
      <c r="N533" s="275"/>
      <c r="O533" s="275"/>
      <c r="P533" s="275"/>
      <c r="Q533" s="275"/>
      <c r="R533" s="275"/>
      <c r="S533" s="275"/>
      <c r="T533" s="275"/>
      <c r="U533" s="275"/>
      <c r="V533" s="275"/>
      <c r="W533" s="275"/>
      <c r="X533" s="275"/>
      <c r="Y533" s="275"/>
      <c r="Z533" s="275"/>
      <c r="AA533" s="275"/>
      <c r="AB533" s="275"/>
      <c r="AC533" s="275"/>
      <c r="AD533" s="275"/>
      <c r="AE533" s="275"/>
      <c r="AF533" s="275"/>
    </row>
    <row r="534" spans="1:32" ht="24.75" customHeight="1">
      <c r="A534" s="328" t="s">
        <v>1595</v>
      </c>
      <c r="B534" s="304">
        <v>3</v>
      </c>
      <c r="C534" s="304" t="s">
        <v>1593</v>
      </c>
      <c r="D534" s="304" t="s">
        <v>503</v>
      </c>
      <c r="E534" s="304">
        <v>1</v>
      </c>
      <c r="F534" s="304"/>
      <c r="G534" s="304"/>
      <c r="H534" s="304"/>
      <c r="I534" s="304">
        <v>1</v>
      </c>
      <c r="J534" s="305">
        <f t="shared" si="184"/>
        <v>1</v>
      </c>
      <c r="K534" s="306">
        <f t="shared" si="185"/>
        <v>1</v>
      </c>
      <c r="L534" s="307">
        <f t="shared" si="186"/>
        <v>1</v>
      </c>
      <c r="M534" s="275"/>
      <c r="N534" s="275"/>
      <c r="O534" s="275"/>
      <c r="P534" s="275"/>
      <c r="Q534" s="275"/>
      <c r="R534" s="275"/>
      <c r="S534" s="275"/>
      <c r="T534" s="275"/>
      <c r="U534" s="275"/>
      <c r="V534" s="275"/>
      <c r="W534" s="275"/>
      <c r="X534" s="275"/>
      <c r="Y534" s="275"/>
      <c r="Z534" s="275"/>
      <c r="AA534" s="275"/>
      <c r="AB534" s="275"/>
      <c r="AC534" s="275"/>
      <c r="AD534" s="275"/>
      <c r="AE534" s="275"/>
      <c r="AF534" s="275"/>
    </row>
    <row r="535" spans="1:32" ht="24.75" customHeight="1">
      <c r="A535" s="328" t="s">
        <v>1596</v>
      </c>
      <c r="B535" s="304">
        <v>4</v>
      </c>
      <c r="C535" s="304" t="s">
        <v>1593</v>
      </c>
      <c r="D535" s="304" t="s">
        <v>502</v>
      </c>
      <c r="E535" s="304">
        <v>2</v>
      </c>
      <c r="F535" s="304"/>
      <c r="G535" s="304"/>
      <c r="H535" s="304"/>
      <c r="I535" s="304">
        <v>2</v>
      </c>
      <c r="J535" s="305">
        <f t="shared" si="184"/>
        <v>2</v>
      </c>
      <c r="K535" s="306">
        <f t="shared" si="185"/>
        <v>1</v>
      </c>
      <c r="L535" s="307">
        <f t="shared" si="186"/>
        <v>1</v>
      </c>
      <c r="M535" s="275"/>
      <c r="N535" s="275"/>
      <c r="O535" s="275"/>
      <c r="P535" s="275"/>
      <c r="Q535" s="275"/>
      <c r="R535" s="275"/>
      <c r="S535" s="275"/>
      <c r="T535" s="275"/>
      <c r="U535" s="275"/>
      <c r="V535" s="275"/>
      <c r="W535" s="275"/>
      <c r="X535" s="275"/>
      <c r="Y535" s="275"/>
      <c r="Z535" s="275"/>
      <c r="AA535" s="275"/>
      <c r="AB535" s="275"/>
      <c r="AC535" s="275"/>
      <c r="AD535" s="275"/>
      <c r="AE535" s="275"/>
      <c r="AF535" s="275"/>
    </row>
    <row r="536" spans="1:32" ht="24.75" customHeight="1">
      <c r="A536" s="328" t="s">
        <v>1597</v>
      </c>
      <c r="B536" s="304">
        <v>5</v>
      </c>
      <c r="C536" s="304" t="s">
        <v>1593</v>
      </c>
      <c r="D536" s="304" t="s">
        <v>502</v>
      </c>
      <c r="E536" s="304">
        <v>1</v>
      </c>
      <c r="F536" s="304"/>
      <c r="G536" s="304"/>
      <c r="H536" s="304"/>
      <c r="I536" s="304">
        <v>1</v>
      </c>
      <c r="J536" s="305">
        <f t="shared" si="184"/>
        <v>1</v>
      </c>
      <c r="K536" s="306">
        <f t="shared" si="185"/>
        <v>1</v>
      </c>
      <c r="L536" s="307">
        <f t="shared" si="186"/>
        <v>1</v>
      </c>
      <c r="M536" s="275"/>
      <c r="N536" s="275"/>
      <c r="O536" s="275"/>
      <c r="P536" s="275"/>
      <c r="Q536" s="275"/>
      <c r="R536" s="275"/>
      <c r="S536" s="275"/>
      <c r="T536" s="275"/>
      <c r="U536" s="275"/>
      <c r="V536" s="275"/>
      <c r="W536" s="275"/>
      <c r="X536" s="275"/>
      <c r="Y536" s="275"/>
      <c r="Z536" s="275"/>
      <c r="AA536" s="275"/>
      <c r="AB536" s="275"/>
      <c r="AC536" s="275"/>
      <c r="AD536" s="275"/>
      <c r="AE536" s="275"/>
      <c r="AF536" s="275"/>
    </row>
    <row r="537" spans="1:32" ht="24.75" customHeight="1">
      <c r="A537" s="356" t="s">
        <v>1598</v>
      </c>
      <c r="B537" s="292">
        <f>COUNT(B538:B542)</f>
        <v>5</v>
      </c>
      <c r="C537" s="293"/>
      <c r="D537" s="294"/>
      <c r="E537" s="292">
        <f>COUNT(E538:E542)</f>
        <v>5</v>
      </c>
      <c r="F537" s="295"/>
      <c r="G537" s="295"/>
      <c r="H537" s="295"/>
      <c r="I537" s="295"/>
      <c r="J537" s="296"/>
      <c r="K537" s="297"/>
      <c r="L537" s="298">
        <f>AVERAGE(L538:L542)</f>
        <v>1</v>
      </c>
      <c r="M537" s="299"/>
      <c r="N537" s="275"/>
      <c r="O537" s="275"/>
      <c r="P537" s="275"/>
      <c r="Q537" s="275"/>
      <c r="R537" s="275"/>
      <c r="S537" s="275"/>
      <c r="T537" s="275"/>
      <c r="U537" s="275"/>
      <c r="V537" s="275"/>
      <c r="W537" s="275"/>
      <c r="X537" s="275"/>
      <c r="Y537" s="275"/>
      <c r="Z537" s="275"/>
      <c r="AA537" s="275"/>
      <c r="AB537" s="275"/>
      <c r="AC537" s="275"/>
      <c r="AD537" s="275"/>
      <c r="AE537" s="275"/>
      <c r="AF537" s="275"/>
    </row>
    <row r="538" spans="1:32" ht="24.75" customHeight="1">
      <c r="A538" s="328" t="s">
        <v>1599</v>
      </c>
      <c r="B538" s="304">
        <v>1</v>
      </c>
      <c r="C538" s="304" t="s">
        <v>1600</v>
      </c>
      <c r="D538" s="304" t="s">
        <v>500</v>
      </c>
      <c r="E538" s="314">
        <v>1</v>
      </c>
      <c r="F538" s="304"/>
      <c r="G538" s="304"/>
      <c r="H538" s="304"/>
      <c r="I538" s="314">
        <v>1</v>
      </c>
      <c r="J538" s="305">
        <f t="shared" ref="J538:J542" si="187">SUM(F538:I538)</f>
        <v>1</v>
      </c>
      <c r="K538" s="306">
        <f t="shared" ref="K538:K542" si="188">(J538/E538)</f>
        <v>1</v>
      </c>
      <c r="L538" s="307">
        <f t="shared" ref="L538:L542" si="189">IF(((J538/E538)*100)&gt;=100,100%,(IF(J538=0,"",(J538/E538))))</f>
        <v>1</v>
      </c>
      <c r="M538" s="275"/>
      <c r="N538" s="275"/>
      <c r="O538" s="275"/>
      <c r="P538" s="275"/>
      <c r="Q538" s="275"/>
      <c r="R538" s="275"/>
      <c r="S538" s="275"/>
      <c r="T538" s="275"/>
      <c r="U538" s="275"/>
      <c r="V538" s="275"/>
      <c r="W538" s="275"/>
      <c r="X538" s="275"/>
      <c r="Y538" s="275"/>
      <c r="Z538" s="275"/>
      <c r="AA538" s="275"/>
      <c r="AB538" s="275"/>
      <c r="AC538" s="275"/>
      <c r="AD538" s="275"/>
      <c r="AE538" s="275"/>
      <c r="AF538" s="275"/>
    </row>
    <row r="539" spans="1:32" ht="24.75" customHeight="1">
      <c r="A539" s="328" t="s">
        <v>1601</v>
      </c>
      <c r="B539" s="304">
        <v>2</v>
      </c>
      <c r="C539" s="304" t="s">
        <v>1600</v>
      </c>
      <c r="D539" s="304" t="s">
        <v>500</v>
      </c>
      <c r="E539" s="314">
        <v>1</v>
      </c>
      <c r="F539" s="304"/>
      <c r="G539" s="304"/>
      <c r="H539" s="304"/>
      <c r="I539" s="314">
        <v>1</v>
      </c>
      <c r="J539" s="305">
        <f t="shared" si="187"/>
        <v>1</v>
      </c>
      <c r="K539" s="306">
        <f t="shared" si="188"/>
        <v>1</v>
      </c>
      <c r="L539" s="307">
        <f t="shared" si="189"/>
        <v>1</v>
      </c>
      <c r="M539" s="275"/>
      <c r="N539" s="275"/>
      <c r="O539" s="275"/>
      <c r="P539" s="275"/>
      <c r="Q539" s="275"/>
      <c r="R539" s="275"/>
      <c r="S539" s="275"/>
      <c r="T539" s="275"/>
      <c r="U539" s="275"/>
      <c r="V539" s="275"/>
      <c r="W539" s="275"/>
      <c r="X539" s="275"/>
      <c r="Y539" s="275"/>
      <c r="Z539" s="275"/>
      <c r="AA539" s="275"/>
      <c r="AB539" s="275"/>
      <c r="AC539" s="275"/>
      <c r="AD539" s="275"/>
      <c r="AE539" s="275"/>
      <c r="AF539" s="275"/>
    </row>
    <row r="540" spans="1:32" ht="24.75" customHeight="1">
      <c r="A540" s="328" t="s">
        <v>1602</v>
      </c>
      <c r="B540" s="304">
        <v>3</v>
      </c>
      <c r="C540" s="304" t="s">
        <v>1600</v>
      </c>
      <c r="D540" s="304" t="s">
        <v>501</v>
      </c>
      <c r="E540" s="304">
        <v>1000</v>
      </c>
      <c r="F540" s="304"/>
      <c r="G540" s="304"/>
      <c r="H540" s="304"/>
      <c r="I540" s="304">
        <v>6991</v>
      </c>
      <c r="J540" s="305">
        <f t="shared" si="187"/>
        <v>6991</v>
      </c>
      <c r="K540" s="306">
        <f t="shared" si="188"/>
        <v>6.9909999999999997</v>
      </c>
      <c r="L540" s="307">
        <f t="shared" si="189"/>
        <v>1</v>
      </c>
      <c r="M540" s="275"/>
      <c r="N540" s="275"/>
      <c r="O540" s="275"/>
      <c r="P540" s="275"/>
      <c r="Q540" s="275"/>
      <c r="R540" s="275"/>
      <c r="S540" s="275"/>
      <c r="T540" s="275"/>
      <c r="U540" s="275"/>
      <c r="V540" s="275"/>
      <c r="W540" s="275"/>
      <c r="X540" s="275"/>
      <c r="Y540" s="275"/>
      <c r="Z540" s="275"/>
      <c r="AA540" s="275"/>
      <c r="AB540" s="275"/>
      <c r="AC540" s="275"/>
      <c r="AD540" s="275"/>
      <c r="AE540" s="275"/>
      <c r="AF540" s="275"/>
    </row>
    <row r="541" spans="1:32" ht="24.75" customHeight="1">
      <c r="A541" s="328" t="s">
        <v>1603</v>
      </c>
      <c r="B541" s="304">
        <v>4</v>
      </c>
      <c r="C541" s="304" t="s">
        <v>1600</v>
      </c>
      <c r="D541" s="304" t="s">
        <v>501</v>
      </c>
      <c r="E541" s="314">
        <v>1</v>
      </c>
      <c r="F541" s="304"/>
      <c r="G541" s="304"/>
      <c r="H541" s="304"/>
      <c r="I541" s="314">
        <v>1</v>
      </c>
      <c r="J541" s="305">
        <f t="shared" si="187"/>
        <v>1</v>
      </c>
      <c r="K541" s="306">
        <f t="shared" si="188"/>
        <v>1</v>
      </c>
      <c r="L541" s="307">
        <f t="shared" si="189"/>
        <v>1</v>
      </c>
      <c r="M541" s="275"/>
      <c r="N541" s="275"/>
      <c r="O541" s="275"/>
      <c r="P541" s="275"/>
      <c r="Q541" s="275"/>
      <c r="R541" s="275"/>
      <c r="S541" s="275"/>
      <c r="T541" s="275"/>
      <c r="U541" s="275"/>
      <c r="V541" s="275"/>
      <c r="W541" s="275"/>
      <c r="X541" s="275"/>
      <c r="Y541" s="275"/>
      <c r="Z541" s="275"/>
      <c r="AA541" s="275"/>
      <c r="AB541" s="275"/>
      <c r="AC541" s="275"/>
      <c r="AD541" s="275"/>
      <c r="AE541" s="275"/>
      <c r="AF541" s="275"/>
    </row>
    <row r="542" spans="1:32" ht="24.75" customHeight="1">
      <c r="A542" s="328" t="s">
        <v>1604</v>
      </c>
      <c r="B542" s="304">
        <v>5</v>
      </c>
      <c r="C542" s="304" t="s">
        <v>1600</v>
      </c>
      <c r="D542" s="304" t="s">
        <v>501</v>
      </c>
      <c r="E542" s="304">
        <v>2</v>
      </c>
      <c r="F542" s="304"/>
      <c r="G542" s="304"/>
      <c r="H542" s="304"/>
      <c r="I542" s="304">
        <v>2</v>
      </c>
      <c r="J542" s="305">
        <f t="shared" si="187"/>
        <v>2</v>
      </c>
      <c r="K542" s="306">
        <f t="shared" si="188"/>
        <v>1</v>
      </c>
      <c r="L542" s="307">
        <f t="shared" si="189"/>
        <v>1</v>
      </c>
      <c r="M542" s="275"/>
      <c r="N542" s="275"/>
      <c r="O542" s="275"/>
      <c r="P542" s="275"/>
      <c r="Q542" s="275"/>
      <c r="R542" s="275"/>
      <c r="S542" s="275"/>
      <c r="T542" s="275"/>
      <c r="U542" s="275"/>
      <c r="V542" s="275"/>
      <c r="W542" s="275"/>
      <c r="X542" s="275"/>
      <c r="Y542" s="275"/>
      <c r="Z542" s="275"/>
      <c r="AA542" s="275"/>
      <c r="AB542" s="275"/>
      <c r="AC542" s="275"/>
      <c r="AD542" s="275"/>
      <c r="AE542" s="275"/>
      <c r="AF542" s="275"/>
    </row>
    <row r="543" spans="1:32" ht="24.75" customHeight="1">
      <c r="A543" s="356" t="s">
        <v>1605</v>
      </c>
      <c r="B543" s="292">
        <f>COUNT(B544:B545)</f>
        <v>2</v>
      </c>
      <c r="C543" s="293"/>
      <c r="D543" s="294"/>
      <c r="E543" s="292">
        <f>COUNT(E544:E545)</f>
        <v>0</v>
      </c>
      <c r="F543" s="295"/>
      <c r="G543" s="295"/>
      <c r="H543" s="295"/>
      <c r="I543" s="295"/>
      <c r="J543" s="296"/>
      <c r="K543" s="297"/>
      <c r="L543" s="298" t="e">
        <f>AVERAGE(L544:L545)</f>
        <v>#DIV/0!</v>
      </c>
      <c r="M543" s="299"/>
      <c r="N543" s="275"/>
      <c r="O543" s="275"/>
      <c r="P543" s="275"/>
      <c r="Q543" s="275"/>
      <c r="R543" s="275"/>
      <c r="S543" s="275"/>
      <c r="T543" s="275"/>
      <c r="U543" s="275"/>
      <c r="V543" s="275"/>
      <c r="W543" s="275"/>
      <c r="X543" s="275"/>
      <c r="Y543" s="275"/>
      <c r="Z543" s="275"/>
      <c r="AA543" s="275"/>
      <c r="AB543" s="275"/>
      <c r="AC543" s="275"/>
      <c r="AD543" s="275"/>
      <c r="AE543" s="275"/>
      <c r="AF543" s="275"/>
    </row>
    <row r="544" spans="1:32" ht="24.75" customHeight="1">
      <c r="A544" s="328" t="s">
        <v>1606</v>
      </c>
      <c r="B544" s="304">
        <v>1</v>
      </c>
      <c r="C544" s="304" t="s">
        <v>1607</v>
      </c>
      <c r="D544" s="370" t="s">
        <v>501</v>
      </c>
      <c r="E544" s="304"/>
      <c r="F544" s="304"/>
      <c r="G544" s="304"/>
      <c r="H544" s="304"/>
      <c r="I544" s="304"/>
      <c r="J544" s="305">
        <f t="shared" ref="J544:J545" si="190">SUM(F544:I544)</f>
        <v>0</v>
      </c>
      <c r="K544" s="306"/>
      <c r="L544" s="307"/>
      <c r="M544" s="371" t="s">
        <v>1608</v>
      </c>
      <c r="N544" s="359"/>
      <c r="O544" s="359"/>
      <c r="P544" s="359"/>
      <c r="Q544" s="359"/>
      <c r="R544" s="359"/>
      <c r="S544" s="359"/>
      <c r="T544" s="359"/>
      <c r="U544" s="359"/>
      <c r="V544" s="359"/>
      <c r="W544" s="359"/>
      <c r="X544" s="359"/>
      <c r="Y544" s="359"/>
      <c r="Z544" s="359"/>
      <c r="AA544" s="359"/>
      <c r="AB544" s="359"/>
      <c r="AC544" s="359"/>
      <c r="AD544" s="359"/>
      <c r="AE544" s="359"/>
      <c r="AF544" s="359"/>
    </row>
    <row r="545" spans="1:32" ht="24.75" customHeight="1">
      <c r="A545" s="328" t="s">
        <v>1609</v>
      </c>
      <c r="B545" s="304">
        <v>2</v>
      </c>
      <c r="C545" s="304" t="s">
        <v>1607</v>
      </c>
      <c r="D545" s="370" t="s">
        <v>501</v>
      </c>
      <c r="E545" s="304"/>
      <c r="F545" s="304"/>
      <c r="G545" s="304"/>
      <c r="H545" s="304"/>
      <c r="I545" s="304"/>
      <c r="J545" s="305">
        <f t="shared" si="190"/>
        <v>0</v>
      </c>
      <c r="K545" s="306"/>
      <c r="L545" s="307"/>
      <c r="M545" s="371" t="s">
        <v>1608</v>
      </c>
      <c r="N545" s="359"/>
      <c r="O545" s="359"/>
      <c r="P545" s="359"/>
      <c r="Q545" s="359"/>
      <c r="R545" s="359"/>
      <c r="S545" s="359"/>
      <c r="T545" s="359"/>
      <c r="U545" s="359"/>
      <c r="V545" s="359"/>
      <c r="W545" s="359"/>
      <c r="X545" s="359"/>
      <c r="Y545" s="359"/>
      <c r="Z545" s="359"/>
      <c r="AA545" s="359"/>
      <c r="AB545" s="359"/>
      <c r="AC545" s="359"/>
      <c r="AD545" s="359"/>
      <c r="AE545" s="359"/>
      <c r="AF545" s="359"/>
    </row>
    <row r="546" spans="1:32" ht="24.75" customHeight="1">
      <c r="A546" s="356" t="s">
        <v>1610</v>
      </c>
      <c r="B546" s="292">
        <f>COUNT(B547:B550)</f>
        <v>4</v>
      </c>
      <c r="C546" s="293"/>
      <c r="D546" s="294"/>
      <c r="E546" s="292">
        <f>COUNT(E547:E550)</f>
        <v>4</v>
      </c>
      <c r="F546" s="295"/>
      <c r="G546" s="295"/>
      <c r="H546" s="295"/>
      <c r="I546" s="295"/>
      <c r="J546" s="296"/>
      <c r="K546" s="297"/>
      <c r="L546" s="298">
        <f>AVERAGE(L547:L550)</f>
        <v>1</v>
      </c>
      <c r="M546" s="299"/>
      <c r="N546" s="275"/>
      <c r="O546" s="275"/>
      <c r="P546" s="275"/>
      <c r="Q546" s="275"/>
      <c r="R546" s="275"/>
      <c r="S546" s="275"/>
      <c r="T546" s="275"/>
      <c r="U546" s="275"/>
      <c r="V546" s="275"/>
      <c r="W546" s="275"/>
      <c r="X546" s="275"/>
      <c r="Y546" s="275"/>
      <c r="Z546" s="275"/>
      <c r="AA546" s="275"/>
      <c r="AB546" s="275"/>
      <c r="AC546" s="275"/>
      <c r="AD546" s="275"/>
      <c r="AE546" s="275"/>
      <c r="AF546" s="275"/>
    </row>
    <row r="547" spans="1:32" ht="24.75" customHeight="1">
      <c r="A547" s="328" t="s">
        <v>1611</v>
      </c>
      <c r="B547" s="304">
        <v>1</v>
      </c>
      <c r="C547" s="304" t="s">
        <v>1612</v>
      </c>
      <c r="D547" s="304" t="s">
        <v>500</v>
      </c>
      <c r="E547" s="314">
        <v>1</v>
      </c>
      <c r="F547" s="304"/>
      <c r="G547" s="304"/>
      <c r="H547" s="304"/>
      <c r="I547" s="314">
        <v>1</v>
      </c>
      <c r="J547" s="305">
        <f t="shared" ref="J547:J550" si="191">SUM(F547:I547)</f>
        <v>1</v>
      </c>
      <c r="K547" s="306">
        <f t="shared" ref="K547:K550" si="192">(J547/E547)</f>
        <v>1</v>
      </c>
      <c r="L547" s="307">
        <f t="shared" ref="L547:L550" si="193">IF(((J547/E547)*100)&gt;=100,100%,(IF(J547=0,"",(J547/E547))))</f>
        <v>1</v>
      </c>
      <c r="M547" s="275"/>
      <c r="N547" s="275"/>
      <c r="O547" s="275"/>
      <c r="P547" s="275"/>
      <c r="Q547" s="275"/>
      <c r="R547" s="275"/>
      <c r="S547" s="275"/>
      <c r="T547" s="275"/>
      <c r="U547" s="275"/>
      <c r="V547" s="275"/>
      <c r="W547" s="275"/>
      <c r="X547" s="275"/>
      <c r="Y547" s="275"/>
      <c r="Z547" s="275"/>
      <c r="AA547" s="275"/>
      <c r="AB547" s="275"/>
      <c r="AC547" s="275"/>
      <c r="AD547" s="275"/>
      <c r="AE547" s="275"/>
      <c r="AF547" s="275"/>
    </row>
    <row r="548" spans="1:32" ht="24.75" customHeight="1">
      <c r="A548" s="328" t="s">
        <v>1613</v>
      </c>
      <c r="B548" s="304">
        <v>2</v>
      </c>
      <c r="C548" s="304" t="s">
        <v>1612</v>
      </c>
      <c r="D548" s="304" t="s">
        <v>500</v>
      </c>
      <c r="E548" s="304">
        <v>8</v>
      </c>
      <c r="F548" s="304"/>
      <c r="G548" s="304"/>
      <c r="H548" s="304"/>
      <c r="I548" s="304">
        <v>8</v>
      </c>
      <c r="J548" s="305">
        <f t="shared" si="191"/>
        <v>8</v>
      </c>
      <c r="K548" s="306">
        <f t="shared" si="192"/>
        <v>1</v>
      </c>
      <c r="L548" s="307">
        <f t="shared" si="193"/>
        <v>1</v>
      </c>
      <c r="M548" s="275"/>
      <c r="N548" s="275"/>
      <c r="O548" s="275"/>
      <c r="P548" s="275"/>
      <c r="Q548" s="275"/>
      <c r="R548" s="275"/>
      <c r="S548" s="275"/>
      <c r="T548" s="275"/>
      <c r="U548" s="275"/>
      <c r="V548" s="275"/>
      <c r="W548" s="275"/>
      <c r="X548" s="275"/>
      <c r="Y548" s="275"/>
      <c r="Z548" s="275"/>
      <c r="AA548" s="275"/>
      <c r="AB548" s="275"/>
      <c r="AC548" s="275"/>
      <c r="AD548" s="275"/>
      <c r="AE548" s="275"/>
      <c r="AF548" s="275"/>
    </row>
    <row r="549" spans="1:32" ht="24.75" customHeight="1">
      <c r="A549" s="328" t="s">
        <v>1614</v>
      </c>
      <c r="B549" s="304">
        <v>3</v>
      </c>
      <c r="C549" s="304" t="s">
        <v>1612</v>
      </c>
      <c r="D549" s="304" t="s">
        <v>500</v>
      </c>
      <c r="E549" s="304">
        <v>3</v>
      </c>
      <c r="F549" s="304"/>
      <c r="G549" s="304"/>
      <c r="H549" s="304"/>
      <c r="I549" s="304">
        <v>3</v>
      </c>
      <c r="J549" s="305">
        <f t="shared" si="191"/>
        <v>3</v>
      </c>
      <c r="K549" s="306">
        <f t="shared" si="192"/>
        <v>1</v>
      </c>
      <c r="L549" s="307">
        <f t="shared" si="193"/>
        <v>1</v>
      </c>
      <c r="M549" s="275"/>
      <c r="N549" s="275"/>
      <c r="O549" s="275"/>
      <c r="P549" s="275"/>
      <c r="Q549" s="275"/>
      <c r="R549" s="275"/>
      <c r="S549" s="275"/>
      <c r="T549" s="275"/>
      <c r="U549" s="275"/>
      <c r="V549" s="275"/>
      <c r="W549" s="275"/>
      <c r="X549" s="275"/>
      <c r="Y549" s="275"/>
      <c r="Z549" s="275"/>
      <c r="AA549" s="275"/>
      <c r="AB549" s="275"/>
      <c r="AC549" s="275"/>
      <c r="AD549" s="275"/>
      <c r="AE549" s="275"/>
      <c r="AF549" s="275"/>
    </row>
    <row r="550" spans="1:32" ht="24.75" customHeight="1">
      <c r="A550" s="328" t="s">
        <v>1615</v>
      </c>
      <c r="B550" s="304">
        <v>4</v>
      </c>
      <c r="C550" s="304" t="s">
        <v>1612</v>
      </c>
      <c r="D550" s="304" t="s">
        <v>500</v>
      </c>
      <c r="E550" s="304">
        <v>100</v>
      </c>
      <c r="F550" s="304"/>
      <c r="G550" s="304"/>
      <c r="H550" s="304"/>
      <c r="I550" s="304">
        <v>0</v>
      </c>
      <c r="J550" s="305">
        <f t="shared" si="191"/>
        <v>0</v>
      </c>
      <c r="K550" s="306">
        <f t="shared" si="192"/>
        <v>0</v>
      </c>
      <c r="L550" s="307" t="str">
        <f t="shared" si="193"/>
        <v/>
      </c>
      <c r="M550" s="275"/>
      <c r="N550" s="275"/>
      <c r="O550" s="275"/>
      <c r="P550" s="275"/>
      <c r="Q550" s="275"/>
      <c r="R550" s="275"/>
      <c r="S550" s="275"/>
      <c r="T550" s="275"/>
      <c r="U550" s="275"/>
      <c r="V550" s="275"/>
      <c r="W550" s="275"/>
      <c r="X550" s="275"/>
      <c r="Y550" s="275"/>
      <c r="Z550" s="275"/>
      <c r="AA550" s="275"/>
      <c r="AB550" s="275"/>
      <c r="AC550" s="275"/>
      <c r="AD550" s="275"/>
      <c r="AE550" s="275"/>
      <c r="AF550" s="275"/>
    </row>
    <row r="551" spans="1:32" ht="24.75" customHeight="1">
      <c r="A551" s="332"/>
      <c r="B551" s="275"/>
      <c r="C551" s="275"/>
      <c r="D551" s="275"/>
      <c r="E551" s="275"/>
      <c r="F551" s="275"/>
      <c r="G551" s="275"/>
      <c r="H551" s="275"/>
      <c r="I551" s="275"/>
      <c r="J551" s="275"/>
      <c r="K551" s="275"/>
      <c r="L551" s="307"/>
      <c r="M551" s="275"/>
      <c r="N551" s="275"/>
      <c r="O551" s="275"/>
      <c r="P551" s="275"/>
      <c r="Q551" s="275"/>
      <c r="R551" s="275"/>
      <c r="S551" s="275"/>
      <c r="T551" s="275"/>
      <c r="U551" s="275"/>
      <c r="V551" s="275"/>
      <c r="W551" s="275"/>
      <c r="X551" s="275"/>
      <c r="Y551" s="275"/>
      <c r="Z551" s="275"/>
      <c r="AA551" s="275"/>
      <c r="AB551" s="275"/>
      <c r="AC551" s="275"/>
      <c r="AD551" s="275"/>
      <c r="AE551" s="275"/>
      <c r="AF551" s="275"/>
    </row>
    <row r="552" spans="1:32" ht="24.75" customHeight="1">
      <c r="A552" s="332"/>
      <c r="B552" s="275"/>
      <c r="C552" s="275"/>
      <c r="D552" s="275"/>
      <c r="E552" s="275"/>
      <c r="F552" s="275"/>
      <c r="G552" s="275"/>
      <c r="H552" s="275"/>
      <c r="I552" s="275"/>
      <c r="J552" s="275"/>
      <c r="K552" s="275"/>
      <c r="L552" s="307"/>
      <c r="M552" s="275"/>
      <c r="N552" s="275"/>
      <c r="O552" s="275"/>
      <c r="P552" s="275"/>
      <c r="Q552" s="275"/>
      <c r="R552" s="275"/>
      <c r="S552" s="275"/>
      <c r="T552" s="275"/>
      <c r="U552" s="275"/>
      <c r="V552" s="275"/>
      <c r="W552" s="275"/>
      <c r="X552" s="275"/>
      <c r="Y552" s="275"/>
      <c r="Z552" s="275"/>
      <c r="AA552" s="275"/>
      <c r="AB552" s="275"/>
      <c r="AC552" s="275"/>
      <c r="AD552" s="275"/>
      <c r="AE552" s="275"/>
      <c r="AF552" s="275"/>
    </row>
    <row r="553" spans="1:32" ht="24.75" customHeight="1">
      <c r="A553" s="332"/>
      <c r="B553" s="275"/>
      <c r="C553" s="275"/>
      <c r="D553" s="275"/>
      <c r="E553" s="275"/>
      <c r="F553" s="275"/>
      <c r="G553" s="275"/>
      <c r="H553" s="275"/>
      <c r="I553" s="275"/>
      <c r="J553" s="275"/>
      <c r="K553" s="275"/>
      <c r="L553" s="307"/>
      <c r="M553" s="275"/>
      <c r="N553" s="275"/>
      <c r="O553" s="275"/>
      <c r="P553" s="275"/>
      <c r="Q553" s="275"/>
      <c r="R553" s="275"/>
      <c r="S553" s="275"/>
      <c r="T553" s="275"/>
      <c r="U553" s="275"/>
      <c r="V553" s="275"/>
      <c r="W553" s="275"/>
      <c r="X553" s="275"/>
      <c r="Y553" s="275"/>
      <c r="Z553" s="275"/>
      <c r="AA553" s="275"/>
      <c r="AB553" s="275"/>
      <c r="AC553" s="275"/>
      <c r="AD553" s="275"/>
      <c r="AE553" s="275"/>
      <c r="AF553" s="275"/>
    </row>
    <row r="554" spans="1:32" ht="24.75" customHeight="1">
      <c r="A554" s="332"/>
      <c r="B554" s="275"/>
      <c r="C554" s="275"/>
      <c r="D554" s="275"/>
      <c r="E554" s="275"/>
      <c r="F554" s="275"/>
      <c r="G554" s="275"/>
      <c r="H554" s="275"/>
      <c r="I554" s="275"/>
      <c r="J554" s="275"/>
      <c r="K554" s="275"/>
      <c r="L554" s="307"/>
      <c r="M554" s="275"/>
      <c r="N554" s="275"/>
      <c r="O554" s="275"/>
      <c r="P554" s="275"/>
      <c r="Q554" s="275"/>
      <c r="R554" s="275"/>
      <c r="S554" s="275"/>
      <c r="T554" s="275"/>
      <c r="U554" s="275"/>
      <c r="V554" s="275"/>
      <c r="W554" s="275"/>
      <c r="X554" s="275"/>
      <c r="Y554" s="275"/>
      <c r="Z554" s="275"/>
      <c r="AA554" s="275"/>
      <c r="AB554" s="275"/>
      <c r="AC554" s="275"/>
      <c r="AD554" s="275"/>
      <c r="AE554" s="275"/>
      <c r="AF554" s="275"/>
    </row>
    <row r="555" spans="1:32" ht="24.75" customHeight="1">
      <c r="A555" s="332"/>
      <c r="B555" s="275"/>
      <c r="C555" s="275"/>
      <c r="D555" s="275"/>
      <c r="E555" s="275"/>
      <c r="F555" s="275"/>
      <c r="G555" s="275"/>
      <c r="H555" s="275"/>
      <c r="I555" s="275"/>
      <c r="J555" s="275"/>
      <c r="K555" s="275"/>
      <c r="L555" s="307"/>
      <c r="M555" s="275"/>
      <c r="N555" s="275"/>
      <c r="O555" s="275"/>
      <c r="P555" s="275"/>
      <c r="Q555" s="275"/>
      <c r="R555" s="275"/>
      <c r="S555" s="275"/>
      <c r="T555" s="275"/>
      <c r="U555" s="275"/>
      <c r="V555" s="275"/>
      <c r="W555" s="275"/>
      <c r="X555" s="275"/>
      <c r="Y555" s="275"/>
      <c r="Z555" s="275"/>
      <c r="AA555" s="275"/>
      <c r="AB555" s="275"/>
      <c r="AC555" s="275"/>
      <c r="AD555" s="275"/>
      <c r="AE555" s="275"/>
      <c r="AF555" s="275"/>
    </row>
    <row r="556" spans="1:32" ht="24.75" customHeight="1">
      <c r="A556" s="332"/>
      <c r="B556" s="275"/>
      <c r="C556" s="275"/>
      <c r="D556" s="275"/>
      <c r="E556" s="275"/>
      <c r="F556" s="275"/>
      <c r="G556" s="275"/>
      <c r="H556" s="275"/>
      <c r="I556" s="275"/>
      <c r="J556" s="275"/>
      <c r="K556" s="275"/>
      <c r="L556" s="307"/>
      <c r="M556" s="275"/>
      <c r="N556" s="275"/>
      <c r="O556" s="275"/>
      <c r="P556" s="275"/>
      <c r="Q556" s="275"/>
      <c r="R556" s="275"/>
      <c r="S556" s="275"/>
      <c r="T556" s="275"/>
      <c r="U556" s="275"/>
      <c r="V556" s="275"/>
      <c r="W556" s="275"/>
      <c r="X556" s="275"/>
      <c r="Y556" s="275"/>
      <c r="Z556" s="275"/>
      <c r="AA556" s="275"/>
      <c r="AB556" s="275"/>
      <c r="AC556" s="275"/>
      <c r="AD556" s="275"/>
      <c r="AE556" s="275"/>
      <c r="AF556" s="275"/>
    </row>
    <row r="557" spans="1:32" ht="24.75" customHeight="1">
      <c r="A557" s="332"/>
      <c r="B557" s="275"/>
      <c r="C557" s="275"/>
      <c r="D557" s="275"/>
      <c r="E557" s="275"/>
      <c r="F557" s="275"/>
      <c r="G557" s="275"/>
      <c r="H557" s="275"/>
      <c r="I557" s="275"/>
      <c r="J557" s="275"/>
      <c r="K557" s="275"/>
      <c r="L557" s="307"/>
      <c r="M557" s="275"/>
      <c r="N557" s="275"/>
      <c r="O557" s="275"/>
      <c r="P557" s="275"/>
      <c r="Q557" s="275"/>
      <c r="R557" s="275"/>
      <c r="S557" s="275"/>
      <c r="T557" s="275"/>
      <c r="U557" s="275"/>
      <c r="V557" s="275"/>
      <c r="W557" s="275"/>
      <c r="X557" s="275"/>
      <c r="Y557" s="275"/>
      <c r="Z557" s="275"/>
      <c r="AA557" s="275"/>
      <c r="AB557" s="275"/>
      <c r="AC557" s="275"/>
      <c r="AD557" s="275"/>
      <c r="AE557" s="275"/>
      <c r="AF557" s="275"/>
    </row>
    <row r="558" spans="1:32" ht="24.75" customHeight="1">
      <c r="A558" s="332"/>
      <c r="B558" s="275"/>
      <c r="C558" s="275"/>
      <c r="D558" s="275"/>
      <c r="E558" s="275"/>
      <c r="F558" s="275"/>
      <c r="G558" s="275"/>
      <c r="H558" s="275"/>
      <c r="I558" s="275"/>
      <c r="J558" s="275"/>
      <c r="K558" s="275"/>
      <c r="L558" s="307"/>
      <c r="M558" s="275"/>
      <c r="N558" s="275"/>
      <c r="O558" s="275"/>
      <c r="P558" s="275"/>
      <c r="Q558" s="275"/>
      <c r="R558" s="275"/>
      <c r="S558" s="275"/>
      <c r="T558" s="275"/>
      <c r="U558" s="275"/>
      <c r="V558" s="275"/>
      <c r="W558" s="275"/>
      <c r="X558" s="275"/>
      <c r="Y558" s="275"/>
      <c r="Z558" s="275"/>
      <c r="AA558" s="275"/>
      <c r="AB558" s="275"/>
      <c r="AC558" s="275"/>
      <c r="AD558" s="275"/>
      <c r="AE558" s="275"/>
      <c r="AF558" s="275"/>
    </row>
    <row r="559" spans="1:32" ht="24.75" customHeight="1">
      <c r="A559" s="332"/>
      <c r="B559" s="275"/>
      <c r="C559" s="275"/>
      <c r="D559" s="275"/>
      <c r="E559" s="275"/>
      <c r="F559" s="275"/>
      <c r="G559" s="275"/>
      <c r="H559" s="275"/>
      <c r="I559" s="275"/>
      <c r="J559" s="275"/>
      <c r="K559" s="275"/>
      <c r="L559" s="307"/>
      <c r="M559" s="275"/>
      <c r="N559" s="275"/>
      <c r="O559" s="275"/>
      <c r="P559" s="275"/>
      <c r="Q559" s="275"/>
      <c r="R559" s="275"/>
      <c r="S559" s="275"/>
      <c r="T559" s="275"/>
      <c r="U559" s="275"/>
      <c r="V559" s="275"/>
      <c r="W559" s="275"/>
      <c r="X559" s="275"/>
      <c r="Y559" s="275"/>
      <c r="Z559" s="275"/>
      <c r="AA559" s="275"/>
      <c r="AB559" s="275"/>
      <c r="AC559" s="275"/>
      <c r="AD559" s="275"/>
      <c r="AE559" s="275"/>
      <c r="AF559" s="275"/>
    </row>
    <row r="560" spans="1:32" ht="24.75" customHeight="1">
      <c r="A560" s="332"/>
      <c r="B560" s="275"/>
      <c r="C560" s="275"/>
      <c r="D560" s="275"/>
      <c r="E560" s="275"/>
      <c r="F560" s="275"/>
      <c r="G560" s="275"/>
      <c r="H560" s="275"/>
      <c r="I560" s="275"/>
      <c r="J560" s="275"/>
      <c r="K560" s="275"/>
      <c r="L560" s="307"/>
      <c r="M560" s="275"/>
      <c r="N560" s="275"/>
      <c r="O560" s="275"/>
      <c r="P560" s="275"/>
      <c r="Q560" s="275"/>
      <c r="R560" s="275"/>
      <c r="S560" s="275"/>
      <c r="T560" s="275"/>
      <c r="U560" s="275"/>
      <c r="V560" s="275"/>
      <c r="W560" s="275"/>
      <c r="X560" s="275"/>
      <c r="Y560" s="275"/>
      <c r="Z560" s="275"/>
      <c r="AA560" s="275"/>
      <c r="AB560" s="275"/>
      <c r="AC560" s="275"/>
      <c r="AD560" s="275"/>
      <c r="AE560" s="275"/>
      <c r="AF560" s="275"/>
    </row>
    <row r="561" spans="1:32" ht="24.75" customHeight="1">
      <c r="A561" s="332"/>
      <c r="B561" s="275"/>
      <c r="C561" s="275"/>
      <c r="D561" s="275"/>
      <c r="E561" s="275"/>
      <c r="F561" s="275"/>
      <c r="G561" s="275"/>
      <c r="H561" s="275"/>
      <c r="I561" s="275"/>
      <c r="J561" s="275"/>
      <c r="K561" s="275"/>
      <c r="L561" s="307"/>
      <c r="M561" s="275"/>
      <c r="N561" s="275"/>
      <c r="O561" s="275"/>
      <c r="P561" s="275"/>
      <c r="Q561" s="275"/>
      <c r="R561" s="275"/>
      <c r="S561" s="275"/>
      <c r="T561" s="275"/>
      <c r="U561" s="275"/>
      <c r="V561" s="275"/>
      <c r="W561" s="275"/>
      <c r="X561" s="275"/>
      <c r="Y561" s="275"/>
      <c r="Z561" s="275"/>
      <c r="AA561" s="275"/>
      <c r="AB561" s="275"/>
      <c r="AC561" s="275"/>
      <c r="AD561" s="275"/>
      <c r="AE561" s="275"/>
      <c r="AF561" s="275"/>
    </row>
    <row r="562" spans="1:32" ht="24.75" customHeight="1">
      <c r="A562" s="332"/>
      <c r="B562" s="275"/>
      <c r="C562" s="275"/>
      <c r="D562" s="275"/>
      <c r="E562" s="275"/>
      <c r="F562" s="275"/>
      <c r="G562" s="275"/>
      <c r="H562" s="275"/>
      <c r="I562" s="275"/>
      <c r="J562" s="275"/>
      <c r="K562" s="275"/>
      <c r="L562" s="307"/>
      <c r="M562" s="275"/>
      <c r="N562" s="275"/>
      <c r="O562" s="275"/>
      <c r="P562" s="275"/>
      <c r="Q562" s="275"/>
      <c r="R562" s="275"/>
      <c r="S562" s="275"/>
      <c r="T562" s="275"/>
      <c r="U562" s="275"/>
      <c r="V562" s="275"/>
      <c r="W562" s="275"/>
      <c r="X562" s="275"/>
      <c r="Y562" s="275"/>
      <c r="Z562" s="275"/>
      <c r="AA562" s="275"/>
      <c r="AB562" s="275"/>
      <c r="AC562" s="275"/>
      <c r="AD562" s="275"/>
      <c r="AE562" s="275"/>
      <c r="AF562" s="275"/>
    </row>
    <row r="563" spans="1:32" ht="24.75" customHeight="1">
      <c r="A563" s="332"/>
      <c r="B563" s="275"/>
      <c r="C563" s="275"/>
      <c r="D563" s="275"/>
      <c r="E563" s="275"/>
      <c r="F563" s="275"/>
      <c r="G563" s="275"/>
      <c r="H563" s="275"/>
      <c r="I563" s="275"/>
      <c r="J563" s="275"/>
      <c r="K563" s="275"/>
      <c r="L563" s="307"/>
      <c r="M563" s="275"/>
      <c r="N563" s="275"/>
      <c r="O563" s="275"/>
      <c r="P563" s="275"/>
      <c r="Q563" s="275"/>
      <c r="R563" s="275"/>
      <c r="S563" s="275"/>
      <c r="T563" s="275"/>
      <c r="U563" s="275"/>
      <c r="V563" s="275"/>
      <c r="W563" s="275"/>
      <c r="X563" s="275"/>
      <c r="Y563" s="275"/>
      <c r="Z563" s="275"/>
      <c r="AA563" s="275"/>
      <c r="AB563" s="275"/>
      <c r="AC563" s="275"/>
      <c r="AD563" s="275"/>
      <c r="AE563" s="275"/>
      <c r="AF563" s="275"/>
    </row>
    <row r="564" spans="1:32" ht="24.75" customHeight="1">
      <c r="A564" s="332"/>
      <c r="B564" s="275"/>
      <c r="C564" s="275"/>
      <c r="D564" s="275"/>
      <c r="E564" s="275"/>
      <c r="F564" s="275"/>
      <c r="G564" s="275"/>
      <c r="H564" s="275"/>
      <c r="I564" s="275"/>
      <c r="J564" s="275"/>
      <c r="K564" s="275"/>
      <c r="L564" s="307"/>
      <c r="M564" s="275"/>
      <c r="N564" s="275"/>
      <c r="O564" s="275"/>
      <c r="P564" s="275"/>
      <c r="Q564" s="275"/>
      <c r="R564" s="275"/>
      <c r="S564" s="275"/>
      <c r="T564" s="275"/>
      <c r="U564" s="275"/>
      <c r="V564" s="275"/>
      <c r="W564" s="275"/>
      <c r="X564" s="275"/>
      <c r="Y564" s="275"/>
      <c r="Z564" s="275"/>
      <c r="AA564" s="275"/>
      <c r="AB564" s="275"/>
      <c r="AC564" s="275"/>
      <c r="AD564" s="275"/>
      <c r="AE564" s="275"/>
      <c r="AF564" s="275"/>
    </row>
    <row r="565" spans="1:32" ht="24.75" customHeight="1">
      <c r="A565" s="332"/>
      <c r="B565" s="275"/>
      <c r="C565" s="275"/>
      <c r="D565" s="275"/>
      <c r="E565" s="275"/>
      <c r="F565" s="275"/>
      <c r="G565" s="275"/>
      <c r="H565" s="275"/>
      <c r="I565" s="275"/>
      <c r="J565" s="275"/>
      <c r="K565" s="275"/>
      <c r="L565" s="307"/>
      <c r="M565" s="275"/>
      <c r="N565" s="275"/>
      <c r="O565" s="275"/>
      <c r="P565" s="275"/>
      <c r="Q565" s="275"/>
      <c r="R565" s="275"/>
      <c r="S565" s="275"/>
      <c r="T565" s="275"/>
      <c r="U565" s="275"/>
      <c r="V565" s="275"/>
      <c r="W565" s="275"/>
      <c r="X565" s="275"/>
      <c r="Y565" s="275"/>
      <c r="Z565" s="275"/>
      <c r="AA565" s="275"/>
      <c r="AB565" s="275"/>
      <c r="AC565" s="275"/>
      <c r="AD565" s="275"/>
      <c r="AE565" s="275"/>
      <c r="AF565" s="275"/>
    </row>
    <row r="566" spans="1:32" ht="24.75" customHeight="1">
      <c r="A566" s="332"/>
      <c r="B566" s="275"/>
      <c r="C566" s="275"/>
      <c r="D566" s="275"/>
      <c r="E566" s="275"/>
      <c r="F566" s="275"/>
      <c r="G566" s="275"/>
      <c r="H566" s="275"/>
      <c r="I566" s="275"/>
      <c r="J566" s="275"/>
      <c r="K566" s="275"/>
      <c r="L566" s="307"/>
      <c r="M566" s="275"/>
      <c r="N566" s="275"/>
      <c r="O566" s="275"/>
      <c r="P566" s="275"/>
      <c r="Q566" s="275"/>
      <c r="R566" s="275"/>
      <c r="S566" s="275"/>
      <c r="T566" s="275"/>
      <c r="U566" s="275"/>
      <c r="V566" s="275"/>
      <c r="W566" s="275"/>
      <c r="X566" s="275"/>
      <c r="Y566" s="275"/>
      <c r="Z566" s="275"/>
      <c r="AA566" s="275"/>
      <c r="AB566" s="275"/>
      <c r="AC566" s="275"/>
      <c r="AD566" s="275"/>
      <c r="AE566" s="275"/>
      <c r="AF566" s="275"/>
    </row>
    <row r="567" spans="1:32" ht="24.75" customHeight="1">
      <c r="A567" s="332"/>
      <c r="B567" s="275"/>
      <c r="C567" s="275"/>
      <c r="D567" s="275"/>
      <c r="E567" s="275"/>
      <c r="F567" s="275"/>
      <c r="G567" s="275"/>
      <c r="H567" s="275"/>
      <c r="I567" s="275"/>
      <c r="J567" s="275"/>
      <c r="K567" s="275"/>
      <c r="L567" s="307"/>
      <c r="M567" s="275"/>
      <c r="N567" s="275"/>
      <c r="O567" s="275"/>
      <c r="P567" s="275"/>
      <c r="Q567" s="275"/>
      <c r="R567" s="275"/>
      <c r="S567" s="275"/>
      <c r="T567" s="275"/>
      <c r="U567" s="275"/>
      <c r="V567" s="275"/>
      <c r="W567" s="275"/>
      <c r="X567" s="275"/>
      <c r="Y567" s="275"/>
      <c r="Z567" s="275"/>
      <c r="AA567" s="275"/>
      <c r="AB567" s="275"/>
      <c r="AC567" s="275"/>
      <c r="AD567" s="275"/>
      <c r="AE567" s="275"/>
      <c r="AF567" s="275"/>
    </row>
    <row r="568" spans="1:32" ht="24.75" customHeight="1">
      <c r="A568" s="332"/>
      <c r="B568" s="275"/>
      <c r="C568" s="275"/>
      <c r="D568" s="275"/>
      <c r="E568" s="275"/>
      <c r="F568" s="275"/>
      <c r="G568" s="275"/>
      <c r="H568" s="275"/>
      <c r="I568" s="275"/>
      <c r="J568" s="275"/>
      <c r="K568" s="275"/>
      <c r="L568" s="307"/>
      <c r="M568" s="275"/>
      <c r="N568" s="275"/>
      <c r="O568" s="275"/>
      <c r="P568" s="275"/>
      <c r="Q568" s="275"/>
      <c r="R568" s="275"/>
      <c r="S568" s="275"/>
      <c r="T568" s="275"/>
      <c r="U568" s="275"/>
      <c r="V568" s="275"/>
      <c r="W568" s="275"/>
      <c r="X568" s="275"/>
      <c r="Y568" s="275"/>
      <c r="Z568" s="275"/>
      <c r="AA568" s="275"/>
      <c r="AB568" s="275"/>
      <c r="AC568" s="275"/>
      <c r="AD568" s="275"/>
      <c r="AE568" s="275"/>
      <c r="AF568" s="275"/>
    </row>
    <row r="569" spans="1:32" ht="24.75" customHeight="1">
      <c r="A569" s="332"/>
      <c r="B569" s="275"/>
      <c r="C569" s="275"/>
      <c r="D569" s="275"/>
      <c r="E569" s="275"/>
      <c r="F569" s="275"/>
      <c r="G569" s="275"/>
      <c r="H569" s="275"/>
      <c r="I569" s="275"/>
      <c r="J569" s="275"/>
      <c r="K569" s="275"/>
      <c r="L569" s="307"/>
      <c r="M569" s="275"/>
      <c r="N569" s="275"/>
      <c r="O569" s="275"/>
      <c r="P569" s="275"/>
      <c r="Q569" s="275"/>
      <c r="R569" s="275"/>
      <c r="S569" s="275"/>
      <c r="T569" s="275"/>
      <c r="U569" s="275"/>
      <c r="V569" s="275"/>
      <c r="W569" s="275"/>
      <c r="X569" s="275"/>
      <c r="Y569" s="275"/>
      <c r="Z569" s="275"/>
      <c r="AA569" s="275"/>
      <c r="AB569" s="275"/>
      <c r="AC569" s="275"/>
      <c r="AD569" s="275"/>
      <c r="AE569" s="275"/>
      <c r="AF569" s="275"/>
    </row>
    <row r="570" spans="1:32" ht="24.75" customHeight="1">
      <c r="A570" s="332"/>
      <c r="B570" s="275"/>
      <c r="C570" s="275"/>
      <c r="D570" s="275"/>
      <c r="E570" s="275"/>
      <c r="F570" s="275"/>
      <c r="G570" s="275"/>
      <c r="H570" s="275"/>
      <c r="I570" s="275"/>
      <c r="J570" s="275"/>
      <c r="K570" s="275"/>
      <c r="L570" s="307"/>
      <c r="M570" s="275"/>
      <c r="N570" s="275"/>
      <c r="O570" s="275"/>
      <c r="P570" s="275"/>
      <c r="Q570" s="275"/>
      <c r="R570" s="275"/>
      <c r="S570" s="275"/>
      <c r="T570" s="275"/>
      <c r="U570" s="275"/>
      <c r="V570" s="275"/>
      <c r="W570" s="275"/>
      <c r="X570" s="275"/>
      <c r="Y570" s="275"/>
      <c r="Z570" s="275"/>
      <c r="AA570" s="275"/>
      <c r="AB570" s="275"/>
      <c r="AC570" s="275"/>
      <c r="AD570" s="275"/>
      <c r="AE570" s="275"/>
      <c r="AF570" s="275"/>
    </row>
    <row r="571" spans="1:32" ht="24.75" customHeight="1">
      <c r="A571" s="332"/>
      <c r="B571" s="275"/>
      <c r="C571" s="275"/>
      <c r="D571" s="275"/>
      <c r="E571" s="275"/>
      <c r="F571" s="275"/>
      <c r="G571" s="275"/>
      <c r="H571" s="275"/>
      <c r="I571" s="275"/>
      <c r="J571" s="275"/>
      <c r="K571" s="275"/>
      <c r="L571" s="307"/>
      <c r="M571" s="275"/>
      <c r="N571" s="275"/>
      <c r="O571" s="275"/>
      <c r="P571" s="275"/>
      <c r="Q571" s="275"/>
      <c r="R571" s="275"/>
      <c r="S571" s="275"/>
      <c r="T571" s="275"/>
      <c r="U571" s="275"/>
      <c r="V571" s="275"/>
      <c r="W571" s="275"/>
      <c r="X571" s="275"/>
      <c r="Y571" s="275"/>
      <c r="Z571" s="275"/>
      <c r="AA571" s="275"/>
      <c r="AB571" s="275"/>
      <c r="AC571" s="275"/>
      <c r="AD571" s="275"/>
      <c r="AE571" s="275"/>
      <c r="AF571" s="275"/>
    </row>
    <row r="572" spans="1:32" ht="24.75" customHeight="1">
      <c r="A572" s="332"/>
      <c r="B572" s="275"/>
      <c r="C572" s="275"/>
      <c r="D572" s="275"/>
      <c r="E572" s="275"/>
      <c r="F572" s="275"/>
      <c r="G572" s="275"/>
      <c r="H572" s="275"/>
      <c r="I572" s="275"/>
      <c r="J572" s="275"/>
      <c r="K572" s="275"/>
      <c r="L572" s="307"/>
      <c r="M572" s="275"/>
      <c r="N572" s="275"/>
      <c r="O572" s="275"/>
      <c r="P572" s="275"/>
      <c r="Q572" s="275"/>
      <c r="R572" s="275"/>
      <c r="S572" s="275"/>
      <c r="T572" s="275"/>
      <c r="U572" s="275"/>
      <c r="V572" s="275"/>
      <c r="W572" s="275"/>
      <c r="X572" s="275"/>
      <c r="Y572" s="275"/>
      <c r="Z572" s="275"/>
      <c r="AA572" s="275"/>
      <c r="AB572" s="275"/>
      <c r="AC572" s="275"/>
      <c r="AD572" s="275"/>
      <c r="AE572" s="275"/>
      <c r="AF572" s="275"/>
    </row>
    <row r="573" spans="1:32" ht="24.75" customHeight="1">
      <c r="A573" s="332"/>
      <c r="B573" s="275"/>
      <c r="C573" s="275"/>
      <c r="D573" s="275"/>
      <c r="E573" s="275"/>
      <c r="F573" s="275"/>
      <c r="G573" s="275"/>
      <c r="H573" s="275"/>
      <c r="I573" s="275"/>
      <c r="J573" s="275"/>
      <c r="K573" s="275"/>
      <c r="L573" s="307"/>
      <c r="M573" s="275"/>
      <c r="N573" s="275"/>
      <c r="O573" s="275"/>
      <c r="P573" s="275"/>
      <c r="Q573" s="275"/>
      <c r="R573" s="275"/>
      <c r="S573" s="275"/>
      <c r="T573" s="275"/>
      <c r="U573" s="275"/>
      <c r="V573" s="275"/>
      <c r="W573" s="275"/>
      <c r="X573" s="275"/>
      <c r="Y573" s="275"/>
      <c r="Z573" s="275"/>
      <c r="AA573" s="275"/>
      <c r="AB573" s="275"/>
      <c r="AC573" s="275"/>
      <c r="AD573" s="275"/>
      <c r="AE573" s="275"/>
      <c r="AF573" s="275"/>
    </row>
    <row r="574" spans="1:32" ht="24.75" customHeight="1">
      <c r="A574" s="332"/>
      <c r="B574" s="275"/>
      <c r="C574" s="275"/>
      <c r="D574" s="275"/>
      <c r="E574" s="275"/>
      <c r="F574" s="275"/>
      <c r="G574" s="275"/>
      <c r="H574" s="275"/>
      <c r="I574" s="275"/>
      <c r="J574" s="275"/>
      <c r="K574" s="275"/>
      <c r="L574" s="307"/>
      <c r="M574" s="275"/>
      <c r="N574" s="275"/>
      <c r="O574" s="275"/>
      <c r="P574" s="275"/>
      <c r="Q574" s="275"/>
      <c r="R574" s="275"/>
      <c r="S574" s="275"/>
      <c r="T574" s="275"/>
      <c r="U574" s="275"/>
      <c r="V574" s="275"/>
      <c r="W574" s="275"/>
      <c r="X574" s="275"/>
      <c r="Y574" s="275"/>
      <c r="Z574" s="275"/>
      <c r="AA574" s="275"/>
      <c r="AB574" s="275"/>
      <c r="AC574" s="275"/>
      <c r="AD574" s="275"/>
      <c r="AE574" s="275"/>
      <c r="AF574" s="275"/>
    </row>
    <row r="575" spans="1:32" ht="24.75" customHeight="1">
      <c r="A575" s="332"/>
      <c r="B575" s="275"/>
      <c r="C575" s="275"/>
      <c r="D575" s="275"/>
      <c r="E575" s="275"/>
      <c r="F575" s="275"/>
      <c r="G575" s="275"/>
      <c r="H575" s="275"/>
      <c r="I575" s="275"/>
      <c r="J575" s="275"/>
      <c r="K575" s="275"/>
      <c r="L575" s="307"/>
      <c r="M575" s="275"/>
      <c r="N575" s="275"/>
      <c r="O575" s="275"/>
      <c r="P575" s="275"/>
      <c r="Q575" s="275"/>
      <c r="R575" s="275"/>
      <c r="S575" s="275"/>
      <c r="T575" s="275"/>
      <c r="U575" s="275"/>
      <c r="V575" s="275"/>
      <c r="W575" s="275"/>
      <c r="X575" s="275"/>
      <c r="Y575" s="275"/>
      <c r="Z575" s="275"/>
      <c r="AA575" s="275"/>
      <c r="AB575" s="275"/>
      <c r="AC575" s="275"/>
      <c r="AD575" s="275"/>
      <c r="AE575" s="275"/>
      <c r="AF575" s="275"/>
    </row>
    <row r="576" spans="1:32" ht="24.75" customHeight="1">
      <c r="A576" s="332"/>
      <c r="B576" s="275"/>
      <c r="C576" s="275"/>
      <c r="D576" s="275"/>
      <c r="E576" s="275"/>
      <c r="F576" s="275"/>
      <c r="G576" s="275"/>
      <c r="H576" s="275"/>
      <c r="I576" s="275"/>
      <c r="J576" s="275"/>
      <c r="K576" s="275"/>
      <c r="L576" s="307"/>
      <c r="M576" s="275"/>
      <c r="N576" s="275"/>
      <c r="O576" s="275"/>
      <c r="P576" s="275"/>
      <c r="Q576" s="275"/>
      <c r="R576" s="275"/>
      <c r="S576" s="275"/>
      <c r="T576" s="275"/>
      <c r="U576" s="275"/>
      <c r="V576" s="275"/>
      <c r="W576" s="275"/>
      <c r="X576" s="275"/>
      <c r="Y576" s="275"/>
      <c r="Z576" s="275"/>
      <c r="AA576" s="275"/>
      <c r="AB576" s="275"/>
      <c r="AC576" s="275"/>
      <c r="AD576" s="275"/>
      <c r="AE576" s="275"/>
      <c r="AF576" s="275"/>
    </row>
    <row r="577" spans="1:32" ht="24.75" customHeight="1">
      <c r="A577" s="332"/>
      <c r="B577" s="275"/>
      <c r="C577" s="275"/>
      <c r="D577" s="275"/>
      <c r="E577" s="275"/>
      <c r="F577" s="275"/>
      <c r="G577" s="275"/>
      <c r="H577" s="275"/>
      <c r="I577" s="275"/>
      <c r="J577" s="275"/>
      <c r="K577" s="275"/>
      <c r="L577" s="307"/>
      <c r="M577" s="275"/>
      <c r="N577" s="275"/>
      <c r="O577" s="275"/>
      <c r="P577" s="275"/>
      <c r="Q577" s="275"/>
      <c r="R577" s="275"/>
      <c r="S577" s="275"/>
      <c r="T577" s="275"/>
      <c r="U577" s="275"/>
      <c r="V577" s="275"/>
      <c r="W577" s="275"/>
      <c r="X577" s="275"/>
      <c r="Y577" s="275"/>
      <c r="Z577" s="275"/>
      <c r="AA577" s="275"/>
      <c r="AB577" s="275"/>
      <c r="AC577" s="275"/>
      <c r="AD577" s="275"/>
      <c r="AE577" s="275"/>
      <c r="AF577" s="275"/>
    </row>
    <row r="578" spans="1:32" ht="24.75" customHeight="1">
      <c r="A578" s="332"/>
      <c r="B578" s="275"/>
      <c r="C578" s="275"/>
      <c r="D578" s="275"/>
      <c r="E578" s="275"/>
      <c r="F578" s="275"/>
      <c r="G578" s="275"/>
      <c r="H578" s="275"/>
      <c r="I578" s="275"/>
      <c r="J578" s="275"/>
      <c r="K578" s="275"/>
      <c r="L578" s="307"/>
      <c r="M578" s="275"/>
      <c r="N578" s="275"/>
      <c r="O578" s="275"/>
      <c r="P578" s="275"/>
      <c r="Q578" s="275"/>
      <c r="R578" s="275"/>
      <c r="S578" s="275"/>
      <c r="T578" s="275"/>
      <c r="U578" s="275"/>
      <c r="V578" s="275"/>
      <c r="W578" s="275"/>
      <c r="X578" s="275"/>
      <c r="Y578" s="275"/>
      <c r="Z578" s="275"/>
      <c r="AA578" s="275"/>
      <c r="AB578" s="275"/>
      <c r="AC578" s="275"/>
      <c r="AD578" s="275"/>
      <c r="AE578" s="275"/>
      <c r="AF578" s="275"/>
    </row>
    <row r="579" spans="1:32" ht="24.75" customHeight="1">
      <c r="A579" s="332"/>
      <c r="B579" s="275"/>
      <c r="C579" s="275"/>
      <c r="D579" s="275"/>
      <c r="E579" s="275"/>
      <c r="F579" s="275"/>
      <c r="G579" s="275"/>
      <c r="H579" s="275"/>
      <c r="I579" s="275"/>
      <c r="J579" s="275"/>
      <c r="K579" s="275"/>
      <c r="L579" s="307"/>
      <c r="M579" s="275"/>
      <c r="N579" s="275"/>
      <c r="O579" s="275"/>
      <c r="P579" s="275"/>
      <c r="Q579" s="275"/>
      <c r="R579" s="275"/>
      <c r="S579" s="275"/>
      <c r="T579" s="275"/>
      <c r="U579" s="275"/>
      <c r="V579" s="275"/>
      <c r="W579" s="275"/>
      <c r="X579" s="275"/>
      <c r="Y579" s="275"/>
      <c r="Z579" s="275"/>
      <c r="AA579" s="275"/>
      <c r="AB579" s="275"/>
      <c r="AC579" s="275"/>
      <c r="AD579" s="275"/>
      <c r="AE579" s="275"/>
      <c r="AF579" s="275"/>
    </row>
    <row r="580" spans="1:32" ht="24.75" customHeight="1">
      <c r="A580" s="332"/>
      <c r="B580" s="275"/>
      <c r="C580" s="275"/>
      <c r="D580" s="275"/>
      <c r="E580" s="275"/>
      <c r="F580" s="275"/>
      <c r="G580" s="275"/>
      <c r="H580" s="275"/>
      <c r="I580" s="275"/>
      <c r="J580" s="275"/>
      <c r="K580" s="275"/>
      <c r="L580" s="307"/>
      <c r="M580" s="275"/>
      <c r="N580" s="275"/>
      <c r="O580" s="275"/>
      <c r="P580" s="275"/>
      <c r="Q580" s="275"/>
      <c r="R580" s="275"/>
      <c r="S580" s="275"/>
      <c r="T580" s="275"/>
      <c r="U580" s="275"/>
      <c r="V580" s="275"/>
      <c r="W580" s="275"/>
      <c r="X580" s="275"/>
      <c r="Y580" s="275"/>
      <c r="Z580" s="275"/>
      <c r="AA580" s="275"/>
      <c r="AB580" s="275"/>
      <c r="AC580" s="275"/>
      <c r="AD580" s="275"/>
      <c r="AE580" s="275"/>
      <c r="AF580" s="275"/>
    </row>
    <row r="581" spans="1:32" ht="24.75" customHeight="1">
      <c r="A581" s="332"/>
      <c r="B581" s="275"/>
      <c r="C581" s="275"/>
      <c r="D581" s="275"/>
      <c r="E581" s="275"/>
      <c r="F581" s="275"/>
      <c r="G581" s="275"/>
      <c r="H581" s="275"/>
      <c r="I581" s="275"/>
      <c r="J581" s="275"/>
      <c r="K581" s="275"/>
      <c r="L581" s="307"/>
      <c r="M581" s="275"/>
      <c r="N581" s="275"/>
      <c r="O581" s="275"/>
      <c r="P581" s="275"/>
      <c r="Q581" s="275"/>
      <c r="R581" s="275"/>
      <c r="S581" s="275"/>
      <c r="T581" s="275"/>
      <c r="U581" s="275"/>
      <c r="V581" s="275"/>
      <c r="W581" s="275"/>
      <c r="X581" s="275"/>
      <c r="Y581" s="275"/>
      <c r="Z581" s="275"/>
      <c r="AA581" s="275"/>
      <c r="AB581" s="275"/>
      <c r="AC581" s="275"/>
      <c r="AD581" s="275"/>
      <c r="AE581" s="275"/>
      <c r="AF581" s="275"/>
    </row>
    <row r="582" spans="1:32" ht="24.75" customHeight="1">
      <c r="A582" s="332"/>
      <c r="B582" s="275"/>
      <c r="C582" s="275"/>
      <c r="D582" s="275"/>
      <c r="E582" s="275"/>
      <c r="F582" s="275"/>
      <c r="G582" s="275"/>
      <c r="H582" s="275"/>
      <c r="I582" s="275"/>
      <c r="J582" s="275"/>
      <c r="K582" s="275"/>
      <c r="L582" s="307"/>
      <c r="M582" s="275"/>
      <c r="N582" s="275"/>
      <c r="O582" s="275"/>
      <c r="P582" s="275"/>
      <c r="Q582" s="275"/>
      <c r="R582" s="275"/>
      <c r="S582" s="275"/>
      <c r="T582" s="275"/>
      <c r="U582" s="275"/>
      <c r="V582" s="275"/>
      <c r="W582" s="275"/>
      <c r="X582" s="275"/>
      <c r="Y582" s="275"/>
      <c r="Z582" s="275"/>
      <c r="AA582" s="275"/>
      <c r="AB582" s="275"/>
      <c r="AC582" s="275"/>
      <c r="AD582" s="275"/>
      <c r="AE582" s="275"/>
      <c r="AF582" s="275"/>
    </row>
    <row r="583" spans="1:32" ht="24.75" customHeight="1">
      <c r="A583" s="332"/>
      <c r="B583" s="275"/>
      <c r="C583" s="275"/>
      <c r="D583" s="275"/>
      <c r="E583" s="275"/>
      <c r="F583" s="275"/>
      <c r="G583" s="275"/>
      <c r="H583" s="275"/>
      <c r="I583" s="275"/>
      <c r="J583" s="275"/>
      <c r="K583" s="275"/>
      <c r="L583" s="307"/>
      <c r="M583" s="275"/>
      <c r="N583" s="275"/>
      <c r="O583" s="275"/>
      <c r="P583" s="275"/>
      <c r="Q583" s="275"/>
      <c r="R583" s="275"/>
      <c r="S583" s="275"/>
      <c r="T583" s="275"/>
      <c r="U583" s="275"/>
      <c r="V583" s="275"/>
      <c r="W583" s="275"/>
      <c r="X583" s="275"/>
      <c r="Y583" s="275"/>
      <c r="Z583" s="275"/>
      <c r="AA583" s="275"/>
      <c r="AB583" s="275"/>
      <c r="AC583" s="275"/>
      <c r="AD583" s="275"/>
      <c r="AE583" s="275"/>
      <c r="AF583" s="275"/>
    </row>
    <row r="584" spans="1:32" ht="24.75" customHeight="1">
      <c r="A584" s="332"/>
      <c r="B584" s="275"/>
      <c r="C584" s="275"/>
      <c r="D584" s="275"/>
      <c r="E584" s="275"/>
      <c r="F584" s="275"/>
      <c r="G584" s="275"/>
      <c r="H584" s="275"/>
      <c r="I584" s="275"/>
      <c r="J584" s="275"/>
      <c r="K584" s="275"/>
      <c r="L584" s="307"/>
      <c r="M584" s="275"/>
      <c r="N584" s="275"/>
      <c r="O584" s="275"/>
      <c r="P584" s="275"/>
      <c r="Q584" s="275"/>
      <c r="R584" s="275"/>
      <c r="S584" s="275"/>
      <c r="T584" s="275"/>
      <c r="U584" s="275"/>
      <c r="V584" s="275"/>
      <c r="W584" s="275"/>
      <c r="X584" s="275"/>
      <c r="Y584" s="275"/>
      <c r="Z584" s="275"/>
      <c r="AA584" s="275"/>
      <c r="AB584" s="275"/>
      <c r="AC584" s="275"/>
      <c r="AD584" s="275"/>
      <c r="AE584" s="275"/>
      <c r="AF584" s="275"/>
    </row>
    <row r="585" spans="1:32" ht="24.75" customHeight="1">
      <c r="A585" s="332"/>
      <c r="B585" s="275"/>
      <c r="C585" s="275"/>
      <c r="D585" s="275"/>
      <c r="E585" s="275"/>
      <c r="F585" s="275"/>
      <c r="G585" s="275"/>
      <c r="H585" s="275"/>
      <c r="I585" s="275"/>
      <c r="J585" s="275"/>
      <c r="K585" s="275"/>
      <c r="L585" s="307"/>
      <c r="M585" s="275"/>
      <c r="N585" s="275"/>
      <c r="O585" s="275"/>
      <c r="P585" s="275"/>
      <c r="Q585" s="275"/>
      <c r="R585" s="275"/>
      <c r="S585" s="275"/>
      <c r="T585" s="275"/>
      <c r="U585" s="275"/>
      <c r="V585" s="275"/>
      <c r="W585" s="275"/>
      <c r="X585" s="275"/>
      <c r="Y585" s="275"/>
      <c r="Z585" s="275"/>
      <c r="AA585" s="275"/>
      <c r="AB585" s="275"/>
      <c r="AC585" s="275"/>
      <c r="AD585" s="275"/>
      <c r="AE585" s="275"/>
      <c r="AF585" s="275"/>
    </row>
    <row r="586" spans="1:32" ht="24.75" customHeight="1">
      <c r="A586" s="332"/>
      <c r="B586" s="275"/>
      <c r="C586" s="275"/>
      <c r="D586" s="275"/>
      <c r="E586" s="275"/>
      <c r="F586" s="275"/>
      <c r="G586" s="275"/>
      <c r="H586" s="275"/>
      <c r="I586" s="275"/>
      <c r="J586" s="275"/>
      <c r="K586" s="275"/>
      <c r="L586" s="307"/>
      <c r="M586" s="275"/>
      <c r="N586" s="275"/>
      <c r="O586" s="275"/>
      <c r="P586" s="275"/>
      <c r="Q586" s="275"/>
      <c r="R586" s="275"/>
      <c r="S586" s="275"/>
      <c r="T586" s="275"/>
      <c r="U586" s="275"/>
      <c r="V586" s="275"/>
      <c r="W586" s="275"/>
      <c r="X586" s="275"/>
      <c r="Y586" s="275"/>
      <c r="Z586" s="275"/>
      <c r="AA586" s="275"/>
      <c r="AB586" s="275"/>
      <c r="AC586" s="275"/>
      <c r="AD586" s="275"/>
      <c r="AE586" s="275"/>
      <c r="AF586" s="275"/>
    </row>
    <row r="587" spans="1:32" ht="24.75" customHeight="1">
      <c r="A587" s="332"/>
      <c r="B587" s="275"/>
      <c r="C587" s="275"/>
      <c r="D587" s="275"/>
      <c r="E587" s="275"/>
      <c r="F587" s="275"/>
      <c r="G587" s="275"/>
      <c r="H587" s="275"/>
      <c r="I587" s="275"/>
      <c r="J587" s="275"/>
      <c r="K587" s="275"/>
      <c r="L587" s="307"/>
      <c r="M587" s="275"/>
      <c r="N587" s="275"/>
      <c r="O587" s="275"/>
      <c r="P587" s="275"/>
      <c r="Q587" s="275"/>
      <c r="R587" s="275"/>
      <c r="S587" s="275"/>
      <c r="T587" s="275"/>
      <c r="U587" s="275"/>
      <c r="V587" s="275"/>
      <c r="W587" s="275"/>
      <c r="X587" s="275"/>
      <c r="Y587" s="275"/>
      <c r="Z587" s="275"/>
      <c r="AA587" s="275"/>
      <c r="AB587" s="275"/>
      <c r="AC587" s="275"/>
      <c r="AD587" s="275"/>
      <c r="AE587" s="275"/>
      <c r="AF587" s="275"/>
    </row>
    <row r="588" spans="1:32" ht="24.75" customHeight="1">
      <c r="A588" s="332"/>
      <c r="B588" s="275"/>
      <c r="C588" s="275"/>
      <c r="D588" s="275"/>
      <c r="E588" s="275"/>
      <c r="F588" s="275"/>
      <c r="G588" s="275"/>
      <c r="H588" s="275"/>
      <c r="I588" s="275"/>
      <c r="J588" s="275"/>
      <c r="K588" s="275"/>
      <c r="L588" s="307"/>
      <c r="M588" s="275"/>
      <c r="N588" s="275"/>
      <c r="O588" s="275"/>
      <c r="P588" s="275"/>
      <c r="Q588" s="275"/>
      <c r="R588" s="275"/>
      <c r="S588" s="275"/>
      <c r="T588" s="275"/>
      <c r="U588" s="275"/>
      <c r="V588" s="275"/>
      <c r="W588" s="275"/>
      <c r="X588" s="275"/>
      <c r="Y588" s="275"/>
      <c r="Z588" s="275"/>
      <c r="AA588" s="275"/>
      <c r="AB588" s="275"/>
      <c r="AC588" s="275"/>
      <c r="AD588" s="275"/>
      <c r="AE588" s="275"/>
      <c r="AF588" s="275"/>
    </row>
    <row r="589" spans="1:32" ht="15.75" customHeight="1">
      <c r="A589" s="332"/>
      <c r="B589" s="275"/>
      <c r="C589" s="275"/>
      <c r="D589" s="275"/>
      <c r="E589" s="275"/>
      <c r="F589" s="275"/>
      <c r="G589" s="275"/>
      <c r="H589" s="275"/>
      <c r="I589" s="275"/>
      <c r="J589" s="275"/>
      <c r="K589" s="275"/>
      <c r="L589" s="307"/>
      <c r="M589" s="275"/>
      <c r="N589" s="275"/>
      <c r="O589" s="275"/>
      <c r="P589" s="275"/>
      <c r="Q589" s="275"/>
      <c r="R589" s="275"/>
      <c r="S589" s="275"/>
      <c r="T589" s="275"/>
      <c r="U589" s="275"/>
      <c r="V589" s="275"/>
      <c r="W589" s="275"/>
      <c r="X589" s="275"/>
      <c r="Y589" s="275"/>
      <c r="Z589" s="275"/>
      <c r="AA589" s="275"/>
      <c r="AB589" s="275"/>
      <c r="AC589" s="275"/>
      <c r="AD589" s="275"/>
      <c r="AE589" s="275"/>
      <c r="AF589" s="275"/>
    </row>
    <row r="590" spans="1:32" ht="15.75" customHeight="1">
      <c r="A590" s="332"/>
      <c r="B590" s="275"/>
      <c r="C590" s="275"/>
      <c r="D590" s="275"/>
      <c r="E590" s="275"/>
      <c r="F590" s="275"/>
      <c r="G590" s="275"/>
      <c r="H590" s="275"/>
      <c r="I590" s="275"/>
      <c r="J590" s="275"/>
      <c r="K590" s="275"/>
      <c r="L590" s="307"/>
      <c r="M590" s="275"/>
      <c r="N590" s="275"/>
      <c r="O590" s="275"/>
      <c r="P590" s="275"/>
      <c r="Q590" s="275"/>
      <c r="R590" s="275"/>
      <c r="S590" s="275"/>
      <c r="T590" s="275"/>
      <c r="U590" s="275"/>
      <c r="V590" s="275"/>
      <c r="W590" s="275"/>
      <c r="X590" s="275"/>
      <c r="Y590" s="275"/>
      <c r="Z590" s="275"/>
      <c r="AA590" s="275"/>
      <c r="AB590" s="275"/>
      <c r="AC590" s="275"/>
      <c r="AD590" s="275"/>
      <c r="AE590" s="275"/>
      <c r="AF590" s="275"/>
    </row>
    <row r="591" spans="1:32" ht="15.75" customHeight="1">
      <c r="A591" s="332"/>
      <c r="B591" s="275"/>
      <c r="C591" s="275"/>
      <c r="D591" s="275"/>
      <c r="E591" s="275"/>
      <c r="F591" s="275"/>
      <c r="G591" s="275"/>
      <c r="H591" s="275"/>
      <c r="I591" s="275"/>
      <c r="J591" s="275"/>
      <c r="K591" s="275"/>
      <c r="L591" s="307"/>
      <c r="M591" s="275"/>
      <c r="N591" s="275"/>
      <c r="O591" s="275"/>
      <c r="P591" s="275"/>
      <c r="Q591" s="275"/>
      <c r="R591" s="275"/>
      <c r="S591" s="275"/>
      <c r="T591" s="275"/>
      <c r="U591" s="275"/>
      <c r="V591" s="275"/>
      <c r="W591" s="275"/>
      <c r="X591" s="275"/>
      <c r="Y591" s="275"/>
      <c r="Z591" s="275"/>
      <c r="AA591" s="275"/>
      <c r="AB591" s="275"/>
      <c r="AC591" s="275"/>
      <c r="AD591" s="275"/>
      <c r="AE591" s="275"/>
      <c r="AF591" s="275"/>
    </row>
    <row r="592" spans="1:32" ht="15.75" customHeight="1">
      <c r="A592" s="332"/>
      <c r="B592" s="275"/>
      <c r="C592" s="275"/>
      <c r="D592" s="275"/>
      <c r="E592" s="275"/>
      <c r="F592" s="275"/>
      <c r="G592" s="275"/>
      <c r="H592" s="275"/>
      <c r="I592" s="275"/>
      <c r="J592" s="275"/>
      <c r="K592" s="275"/>
      <c r="L592" s="307"/>
      <c r="M592" s="275"/>
      <c r="N592" s="275"/>
      <c r="O592" s="275"/>
      <c r="P592" s="275"/>
      <c r="Q592" s="275"/>
      <c r="R592" s="275"/>
      <c r="S592" s="275"/>
      <c r="T592" s="275"/>
      <c r="U592" s="275"/>
      <c r="V592" s="275"/>
      <c r="W592" s="275"/>
      <c r="X592" s="275"/>
      <c r="Y592" s="275"/>
      <c r="Z592" s="275"/>
      <c r="AA592" s="275"/>
      <c r="AB592" s="275"/>
      <c r="AC592" s="275"/>
      <c r="AD592" s="275"/>
      <c r="AE592" s="275"/>
      <c r="AF592" s="275"/>
    </row>
    <row r="593" spans="1:32" ht="15.75" customHeight="1">
      <c r="A593" s="332"/>
      <c r="B593" s="275"/>
      <c r="C593" s="275"/>
      <c r="D593" s="275"/>
      <c r="E593" s="275"/>
      <c r="F593" s="275"/>
      <c r="G593" s="275"/>
      <c r="H593" s="275"/>
      <c r="I593" s="275"/>
      <c r="J593" s="275"/>
      <c r="K593" s="275"/>
      <c r="L593" s="307"/>
      <c r="M593" s="275"/>
      <c r="N593" s="275"/>
      <c r="O593" s="275"/>
      <c r="P593" s="275"/>
      <c r="Q593" s="275"/>
      <c r="R593" s="275"/>
      <c r="S593" s="275"/>
      <c r="T593" s="275"/>
      <c r="U593" s="275"/>
      <c r="V593" s="275"/>
      <c r="W593" s="275"/>
      <c r="X593" s="275"/>
      <c r="Y593" s="275"/>
      <c r="Z593" s="275"/>
      <c r="AA593" s="275"/>
      <c r="AB593" s="275"/>
      <c r="AC593" s="275"/>
      <c r="AD593" s="275"/>
      <c r="AE593" s="275"/>
      <c r="AF593" s="275"/>
    </row>
    <row r="594" spans="1:32" ht="15.75" customHeight="1">
      <c r="A594" s="332"/>
      <c r="B594" s="275"/>
      <c r="C594" s="275"/>
      <c r="D594" s="275"/>
      <c r="E594" s="275"/>
      <c r="F594" s="275"/>
      <c r="G594" s="275"/>
      <c r="H594" s="275"/>
      <c r="I594" s="275"/>
      <c r="J594" s="275"/>
      <c r="K594" s="275"/>
      <c r="L594" s="307"/>
      <c r="M594" s="275"/>
      <c r="N594" s="275"/>
      <c r="O594" s="275"/>
      <c r="P594" s="275"/>
      <c r="Q594" s="275"/>
      <c r="R594" s="275"/>
      <c r="S594" s="275"/>
      <c r="T594" s="275"/>
      <c r="U594" s="275"/>
      <c r="V594" s="275"/>
      <c r="W594" s="275"/>
      <c r="X594" s="275"/>
      <c r="Y594" s="275"/>
      <c r="Z594" s="275"/>
      <c r="AA594" s="275"/>
      <c r="AB594" s="275"/>
      <c r="AC594" s="275"/>
      <c r="AD594" s="275"/>
      <c r="AE594" s="275"/>
      <c r="AF594" s="275"/>
    </row>
    <row r="595" spans="1:32" ht="15.75" customHeight="1">
      <c r="A595" s="332"/>
      <c r="B595" s="275"/>
      <c r="C595" s="275"/>
      <c r="D595" s="275"/>
      <c r="E595" s="275"/>
      <c r="F595" s="275"/>
      <c r="G595" s="275"/>
      <c r="H595" s="275"/>
      <c r="I595" s="275"/>
      <c r="J595" s="275"/>
      <c r="K595" s="275"/>
      <c r="L595" s="307"/>
      <c r="M595" s="275"/>
      <c r="N595" s="275"/>
      <c r="O595" s="275"/>
      <c r="P595" s="275"/>
      <c r="Q595" s="275"/>
      <c r="R595" s="275"/>
      <c r="S595" s="275"/>
      <c r="T595" s="275"/>
      <c r="U595" s="275"/>
      <c r="V595" s="275"/>
      <c r="W595" s="275"/>
      <c r="X595" s="275"/>
      <c r="Y595" s="275"/>
      <c r="Z595" s="275"/>
      <c r="AA595" s="275"/>
      <c r="AB595" s="275"/>
      <c r="AC595" s="275"/>
      <c r="AD595" s="275"/>
      <c r="AE595" s="275"/>
      <c r="AF595" s="275"/>
    </row>
    <row r="596" spans="1:32" ht="15.75" customHeight="1">
      <c r="A596" s="332"/>
      <c r="B596" s="275"/>
      <c r="C596" s="275"/>
      <c r="D596" s="275"/>
      <c r="E596" s="275"/>
      <c r="F596" s="275"/>
      <c r="G596" s="275"/>
      <c r="H596" s="275"/>
      <c r="I596" s="275"/>
      <c r="J596" s="275"/>
      <c r="K596" s="275"/>
      <c r="L596" s="307"/>
      <c r="M596" s="275"/>
      <c r="N596" s="275"/>
      <c r="O596" s="275"/>
      <c r="P596" s="275"/>
      <c r="Q596" s="275"/>
      <c r="R596" s="275"/>
      <c r="S596" s="275"/>
      <c r="T596" s="275"/>
      <c r="U596" s="275"/>
      <c r="V596" s="275"/>
      <c r="W596" s="275"/>
      <c r="X596" s="275"/>
      <c r="Y596" s="275"/>
      <c r="Z596" s="275"/>
      <c r="AA596" s="275"/>
      <c r="AB596" s="275"/>
      <c r="AC596" s="275"/>
      <c r="AD596" s="275"/>
      <c r="AE596" s="275"/>
      <c r="AF596" s="275"/>
    </row>
    <row r="597" spans="1:32" ht="15.75" customHeight="1">
      <c r="A597" s="332"/>
      <c r="B597" s="275"/>
      <c r="C597" s="275"/>
      <c r="D597" s="275"/>
      <c r="E597" s="275"/>
      <c r="F597" s="275"/>
      <c r="G597" s="275"/>
      <c r="H597" s="275"/>
      <c r="I597" s="275"/>
      <c r="J597" s="275"/>
      <c r="K597" s="275"/>
      <c r="L597" s="307"/>
      <c r="M597" s="275"/>
      <c r="N597" s="275"/>
      <c r="O597" s="275"/>
      <c r="P597" s="275"/>
      <c r="Q597" s="275"/>
      <c r="R597" s="275"/>
      <c r="S597" s="275"/>
      <c r="T597" s="275"/>
      <c r="U597" s="275"/>
      <c r="V597" s="275"/>
      <c r="W597" s="275"/>
      <c r="X597" s="275"/>
      <c r="Y597" s="275"/>
      <c r="Z597" s="275"/>
      <c r="AA597" s="275"/>
      <c r="AB597" s="275"/>
      <c r="AC597" s="275"/>
      <c r="AD597" s="275"/>
      <c r="AE597" s="275"/>
      <c r="AF597" s="275"/>
    </row>
    <row r="598" spans="1:32" ht="15.75" customHeight="1">
      <c r="A598" s="332"/>
      <c r="B598" s="275"/>
      <c r="C598" s="275"/>
      <c r="D598" s="275"/>
      <c r="E598" s="275"/>
      <c r="F598" s="275"/>
      <c r="G598" s="275"/>
      <c r="H598" s="275"/>
      <c r="I598" s="275"/>
      <c r="J598" s="275"/>
      <c r="K598" s="275"/>
      <c r="L598" s="307"/>
      <c r="M598" s="275"/>
      <c r="N598" s="275"/>
      <c r="O598" s="275"/>
      <c r="P598" s="275"/>
      <c r="Q598" s="275"/>
      <c r="R598" s="275"/>
      <c r="S598" s="275"/>
      <c r="T598" s="275"/>
      <c r="U598" s="275"/>
      <c r="V598" s="275"/>
      <c r="W598" s="275"/>
      <c r="X598" s="275"/>
      <c r="Y598" s="275"/>
      <c r="Z598" s="275"/>
      <c r="AA598" s="275"/>
      <c r="AB598" s="275"/>
      <c r="AC598" s="275"/>
      <c r="AD598" s="275"/>
      <c r="AE598" s="275"/>
      <c r="AF598" s="275"/>
    </row>
    <row r="599" spans="1:32" ht="15.75" customHeight="1">
      <c r="A599" s="332"/>
      <c r="B599" s="275"/>
      <c r="C599" s="275"/>
      <c r="D599" s="275"/>
      <c r="E599" s="275"/>
      <c r="F599" s="275"/>
      <c r="G599" s="275"/>
      <c r="H599" s="275"/>
      <c r="I599" s="275"/>
      <c r="J599" s="275"/>
      <c r="K599" s="275"/>
      <c r="L599" s="307"/>
      <c r="M599" s="275"/>
      <c r="N599" s="275"/>
      <c r="O599" s="275"/>
      <c r="P599" s="275"/>
      <c r="Q599" s="275"/>
      <c r="R599" s="275"/>
      <c r="S599" s="275"/>
      <c r="T599" s="275"/>
      <c r="U599" s="275"/>
      <c r="V599" s="275"/>
      <c r="W599" s="275"/>
      <c r="X599" s="275"/>
      <c r="Y599" s="275"/>
      <c r="Z599" s="275"/>
      <c r="AA599" s="275"/>
      <c r="AB599" s="275"/>
      <c r="AC599" s="275"/>
      <c r="AD599" s="275"/>
      <c r="AE599" s="275"/>
      <c r="AF599" s="275"/>
    </row>
    <row r="600" spans="1:32" ht="15.75" customHeight="1">
      <c r="A600" s="332"/>
      <c r="B600" s="275"/>
      <c r="C600" s="275"/>
      <c r="D600" s="275"/>
      <c r="E600" s="275"/>
      <c r="F600" s="275"/>
      <c r="G600" s="275"/>
      <c r="H600" s="275"/>
      <c r="I600" s="275"/>
      <c r="J600" s="275"/>
      <c r="K600" s="275"/>
      <c r="L600" s="307"/>
      <c r="M600" s="275"/>
      <c r="N600" s="275"/>
      <c r="O600" s="275"/>
      <c r="P600" s="275"/>
      <c r="Q600" s="275"/>
      <c r="R600" s="275"/>
      <c r="S600" s="275"/>
      <c r="T600" s="275"/>
      <c r="U600" s="275"/>
      <c r="V600" s="275"/>
      <c r="W600" s="275"/>
      <c r="X600" s="275"/>
      <c r="Y600" s="275"/>
      <c r="Z600" s="275"/>
      <c r="AA600" s="275"/>
      <c r="AB600" s="275"/>
      <c r="AC600" s="275"/>
      <c r="AD600" s="275"/>
      <c r="AE600" s="275"/>
      <c r="AF600" s="275"/>
    </row>
    <row r="601" spans="1:32" ht="15.75" customHeight="1">
      <c r="A601" s="332"/>
      <c r="B601" s="275"/>
      <c r="C601" s="275"/>
      <c r="D601" s="275"/>
      <c r="E601" s="275"/>
      <c r="F601" s="275"/>
      <c r="G601" s="275"/>
      <c r="H601" s="275"/>
      <c r="I601" s="275"/>
      <c r="J601" s="275"/>
      <c r="K601" s="275"/>
      <c r="L601" s="307"/>
      <c r="M601" s="275"/>
      <c r="N601" s="275"/>
      <c r="O601" s="275"/>
      <c r="P601" s="275"/>
      <c r="Q601" s="275"/>
      <c r="R601" s="275"/>
      <c r="S601" s="275"/>
      <c r="T601" s="275"/>
      <c r="U601" s="275"/>
      <c r="V601" s="275"/>
      <c r="W601" s="275"/>
      <c r="X601" s="275"/>
      <c r="Y601" s="275"/>
      <c r="Z601" s="275"/>
      <c r="AA601" s="275"/>
      <c r="AB601" s="275"/>
      <c r="AC601" s="275"/>
      <c r="AD601" s="275"/>
      <c r="AE601" s="275"/>
      <c r="AF601" s="275"/>
    </row>
    <row r="602" spans="1:32" ht="15.75" customHeight="1">
      <c r="A602" s="332"/>
      <c r="B602" s="275"/>
      <c r="C602" s="275"/>
      <c r="D602" s="275"/>
      <c r="E602" s="275"/>
      <c r="F602" s="275"/>
      <c r="G602" s="275"/>
      <c r="H602" s="275"/>
      <c r="I602" s="275"/>
      <c r="J602" s="275"/>
      <c r="K602" s="275"/>
      <c r="L602" s="307"/>
      <c r="M602" s="275"/>
      <c r="N602" s="275"/>
      <c r="O602" s="275"/>
      <c r="P602" s="275"/>
      <c r="Q602" s="275"/>
      <c r="R602" s="275"/>
      <c r="S602" s="275"/>
      <c r="T602" s="275"/>
      <c r="U602" s="275"/>
      <c r="V602" s="275"/>
      <c r="W602" s="275"/>
      <c r="X602" s="275"/>
      <c r="Y602" s="275"/>
      <c r="Z602" s="275"/>
      <c r="AA602" s="275"/>
      <c r="AB602" s="275"/>
      <c r="AC602" s="275"/>
      <c r="AD602" s="275"/>
      <c r="AE602" s="275"/>
      <c r="AF602" s="275"/>
    </row>
    <row r="603" spans="1:32" ht="15.75" customHeight="1">
      <c r="A603" s="332"/>
      <c r="B603" s="275"/>
      <c r="C603" s="275"/>
      <c r="D603" s="275"/>
      <c r="E603" s="275"/>
      <c r="F603" s="275"/>
      <c r="G603" s="275"/>
      <c r="H603" s="275"/>
      <c r="I603" s="275"/>
      <c r="J603" s="275"/>
      <c r="K603" s="275"/>
      <c r="L603" s="307"/>
      <c r="M603" s="275"/>
      <c r="N603" s="275"/>
      <c r="O603" s="275"/>
      <c r="P603" s="275"/>
      <c r="Q603" s="275"/>
      <c r="R603" s="275"/>
      <c r="S603" s="275"/>
      <c r="T603" s="275"/>
      <c r="U603" s="275"/>
      <c r="V603" s="275"/>
      <c r="W603" s="275"/>
      <c r="X603" s="275"/>
      <c r="Y603" s="275"/>
      <c r="Z603" s="275"/>
      <c r="AA603" s="275"/>
      <c r="AB603" s="275"/>
      <c r="AC603" s="275"/>
      <c r="AD603" s="275"/>
      <c r="AE603" s="275"/>
      <c r="AF603" s="275"/>
    </row>
    <row r="604" spans="1:32" ht="15.75" customHeight="1">
      <c r="A604" s="332"/>
      <c r="B604" s="275"/>
      <c r="C604" s="275"/>
      <c r="D604" s="275"/>
      <c r="E604" s="275"/>
      <c r="F604" s="275"/>
      <c r="G604" s="275"/>
      <c r="H604" s="275"/>
      <c r="I604" s="275"/>
      <c r="J604" s="275"/>
      <c r="K604" s="275"/>
      <c r="L604" s="307"/>
      <c r="M604" s="275"/>
      <c r="N604" s="275"/>
      <c r="O604" s="275"/>
      <c r="P604" s="275"/>
      <c r="Q604" s="275"/>
      <c r="R604" s="275"/>
      <c r="S604" s="275"/>
      <c r="T604" s="275"/>
      <c r="U604" s="275"/>
      <c r="V604" s="275"/>
      <c r="W604" s="275"/>
      <c r="X604" s="275"/>
      <c r="Y604" s="275"/>
      <c r="Z604" s="275"/>
      <c r="AA604" s="275"/>
      <c r="AB604" s="275"/>
      <c r="AC604" s="275"/>
      <c r="AD604" s="275"/>
      <c r="AE604" s="275"/>
      <c r="AF604" s="275"/>
    </row>
    <row r="605" spans="1:32" ht="15.75" customHeight="1">
      <c r="A605" s="332"/>
      <c r="B605" s="275"/>
      <c r="C605" s="275"/>
      <c r="D605" s="275"/>
      <c r="E605" s="275"/>
      <c r="F605" s="275"/>
      <c r="G605" s="275"/>
      <c r="H605" s="275"/>
      <c r="I605" s="275"/>
      <c r="J605" s="275"/>
      <c r="K605" s="275"/>
      <c r="L605" s="307"/>
      <c r="M605" s="275"/>
      <c r="N605" s="275"/>
      <c r="O605" s="275"/>
      <c r="P605" s="275"/>
      <c r="Q605" s="275"/>
      <c r="R605" s="275"/>
      <c r="S605" s="275"/>
      <c r="T605" s="275"/>
      <c r="U605" s="275"/>
      <c r="V605" s="275"/>
      <c r="W605" s="275"/>
      <c r="X605" s="275"/>
      <c r="Y605" s="275"/>
      <c r="Z605" s="275"/>
      <c r="AA605" s="275"/>
      <c r="AB605" s="275"/>
      <c r="AC605" s="275"/>
      <c r="AD605" s="275"/>
      <c r="AE605" s="275"/>
      <c r="AF605" s="275"/>
    </row>
    <row r="606" spans="1:32" ht="15.75" customHeight="1">
      <c r="A606" s="332"/>
      <c r="B606" s="275"/>
      <c r="C606" s="275"/>
      <c r="D606" s="275"/>
      <c r="E606" s="275"/>
      <c r="F606" s="275"/>
      <c r="G606" s="275"/>
      <c r="H606" s="275"/>
      <c r="I606" s="275"/>
      <c r="J606" s="275"/>
      <c r="K606" s="275"/>
      <c r="L606" s="307"/>
      <c r="M606" s="275"/>
      <c r="N606" s="275"/>
      <c r="O606" s="275"/>
      <c r="P606" s="275"/>
      <c r="Q606" s="275"/>
      <c r="R606" s="275"/>
      <c r="S606" s="275"/>
      <c r="T606" s="275"/>
      <c r="U606" s="275"/>
      <c r="V606" s="275"/>
      <c r="W606" s="275"/>
      <c r="X606" s="275"/>
      <c r="Y606" s="275"/>
      <c r="Z606" s="275"/>
      <c r="AA606" s="275"/>
      <c r="AB606" s="275"/>
      <c r="AC606" s="275"/>
      <c r="AD606" s="275"/>
      <c r="AE606" s="275"/>
      <c r="AF606" s="275"/>
    </row>
    <row r="607" spans="1:32" ht="15.75" customHeight="1">
      <c r="A607" s="332"/>
      <c r="B607" s="275"/>
      <c r="C607" s="275"/>
      <c r="D607" s="275"/>
      <c r="E607" s="275"/>
      <c r="F607" s="275"/>
      <c r="G607" s="275"/>
      <c r="H607" s="275"/>
      <c r="I607" s="275"/>
      <c r="J607" s="275"/>
      <c r="K607" s="275"/>
      <c r="L607" s="307"/>
      <c r="M607" s="275"/>
      <c r="N607" s="275"/>
      <c r="O607" s="275"/>
      <c r="P607" s="275"/>
      <c r="Q607" s="275"/>
      <c r="R607" s="275"/>
      <c r="S607" s="275"/>
      <c r="T607" s="275"/>
      <c r="U607" s="275"/>
      <c r="V607" s="275"/>
      <c r="W607" s="275"/>
      <c r="X607" s="275"/>
      <c r="Y607" s="275"/>
      <c r="Z607" s="275"/>
      <c r="AA607" s="275"/>
      <c r="AB607" s="275"/>
      <c r="AC607" s="275"/>
      <c r="AD607" s="275"/>
      <c r="AE607" s="275"/>
      <c r="AF607" s="275"/>
    </row>
    <row r="608" spans="1:32" ht="15.75" customHeight="1">
      <c r="A608" s="332"/>
      <c r="B608" s="275"/>
      <c r="C608" s="275"/>
      <c r="D608" s="275"/>
      <c r="E608" s="275"/>
      <c r="F608" s="275"/>
      <c r="G608" s="275"/>
      <c r="H608" s="275"/>
      <c r="I608" s="275"/>
      <c r="J608" s="275"/>
      <c r="K608" s="275"/>
      <c r="L608" s="307"/>
      <c r="M608" s="275"/>
      <c r="N608" s="275"/>
      <c r="O608" s="275"/>
      <c r="P608" s="275"/>
      <c r="Q608" s="275"/>
      <c r="R608" s="275"/>
      <c r="S608" s="275"/>
      <c r="T608" s="275"/>
      <c r="U608" s="275"/>
      <c r="V608" s="275"/>
      <c r="W608" s="275"/>
      <c r="X608" s="275"/>
      <c r="Y608" s="275"/>
      <c r="Z608" s="275"/>
      <c r="AA608" s="275"/>
      <c r="AB608" s="275"/>
      <c r="AC608" s="275"/>
      <c r="AD608" s="275"/>
      <c r="AE608" s="275"/>
      <c r="AF608" s="275"/>
    </row>
    <row r="609" spans="1:32" ht="15.75" customHeight="1">
      <c r="A609" s="332"/>
      <c r="B609" s="275"/>
      <c r="C609" s="275"/>
      <c r="D609" s="275"/>
      <c r="E609" s="275"/>
      <c r="F609" s="275"/>
      <c r="G609" s="275"/>
      <c r="H609" s="275"/>
      <c r="I609" s="275"/>
      <c r="J609" s="275"/>
      <c r="K609" s="275"/>
      <c r="L609" s="307"/>
      <c r="M609" s="275"/>
      <c r="N609" s="275"/>
      <c r="O609" s="275"/>
      <c r="P609" s="275"/>
      <c r="Q609" s="275"/>
      <c r="R609" s="275"/>
      <c r="S609" s="275"/>
      <c r="T609" s="275"/>
      <c r="U609" s="275"/>
      <c r="V609" s="275"/>
      <c r="W609" s="275"/>
      <c r="X609" s="275"/>
      <c r="Y609" s="275"/>
      <c r="Z609" s="275"/>
      <c r="AA609" s="275"/>
      <c r="AB609" s="275"/>
      <c r="AC609" s="275"/>
      <c r="AD609" s="275"/>
      <c r="AE609" s="275"/>
      <c r="AF609" s="275"/>
    </row>
    <row r="610" spans="1:32" ht="15.75" customHeight="1">
      <c r="A610" s="332"/>
      <c r="B610" s="275"/>
      <c r="C610" s="275"/>
      <c r="D610" s="275"/>
      <c r="E610" s="275"/>
      <c r="F610" s="275"/>
      <c r="G610" s="275"/>
      <c r="H610" s="275"/>
      <c r="I610" s="275"/>
      <c r="J610" s="275"/>
      <c r="K610" s="275"/>
      <c r="L610" s="307"/>
      <c r="M610" s="275"/>
      <c r="N610" s="275"/>
      <c r="O610" s="275"/>
      <c r="P610" s="275"/>
      <c r="Q610" s="275"/>
      <c r="R610" s="275"/>
      <c r="S610" s="275"/>
      <c r="T610" s="275"/>
      <c r="U610" s="275"/>
      <c r="V610" s="275"/>
      <c r="W610" s="275"/>
      <c r="X610" s="275"/>
      <c r="Y610" s="275"/>
      <c r="Z610" s="275"/>
      <c r="AA610" s="275"/>
      <c r="AB610" s="275"/>
      <c r="AC610" s="275"/>
      <c r="AD610" s="275"/>
      <c r="AE610" s="275"/>
      <c r="AF610" s="275"/>
    </row>
    <row r="611" spans="1:32" ht="15.75" customHeight="1">
      <c r="A611" s="332"/>
      <c r="B611" s="275"/>
      <c r="C611" s="275"/>
      <c r="D611" s="275"/>
      <c r="E611" s="275"/>
      <c r="F611" s="275"/>
      <c r="G611" s="275"/>
      <c r="H611" s="275"/>
      <c r="I611" s="275"/>
      <c r="J611" s="275"/>
      <c r="K611" s="275"/>
      <c r="L611" s="307"/>
      <c r="M611" s="275"/>
      <c r="N611" s="275"/>
      <c r="O611" s="275"/>
      <c r="P611" s="275"/>
      <c r="Q611" s="275"/>
      <c r="R611" s="275"/>
      <c r="S611" s="275"/>
      <c r="T611" s="275"/>
      <c r="U611" s="275"/>
      <c r="V611" s="275"/>
      <c r="W611" s="275"/>
      <c r="X611" s="275"/>
      <c r="Y611" s="275"/>
      <c r="Z611" s="275"/>
      <c r="AA611" s="275"/>
      <c r="AB611" s="275"/>
      <c r="AC611" s="275"/>
      <c r="AD611" s="275"/>
      <c r="AE611" s="275"/>
      <c r="AF611" s="275"/>
    </row>
    <row r="612" spans="1:32" ht="15.75" customHeight="1">
      <c r="A612" s="332"/>
      <c r="B612" s="275"/>
      <c r="C612" s="275"/>
      <c r="D612" s="275"/>
      <c r="E612" s="275"/>
      <c r="F612" s="275"/>
      <c r="G612" s="275"/>
      <c r="H612" s="275"/>
      <c r="I612" s="275"/>
      <c r="J612" s="275"/>
      <c r="K612" s="275"/>
      <c r="L612" s="307"/>
      <c r="M612" s="275"/>
      <c r="N612" s="275"/>
      <c r="O612" s="275"/>
      <c r="P612" s="275"/>
      <c r="Q612" s="275"/>
      <c r="R612" s="275"/>
      <c r="S612" s="275"/>
      <c r="T612" s="275"/>
      <c r="U612" s="275"/>
      <c r="V612" s="275"/>
      <c r="W612" s="275"/>
      <c r="X612" s="275"/>
      <c r="Y612" s="275"/>
      <c r="Z612" s="275"/>
      <c r="AA612" s="275"/>
      <c r="AB612" s="275"/>
      <c r="AC612" s="275"/>
      <c r="AD612" s="275"/>
      <c r="AE612" s="275"/>
      <c r="AF612" s="275"/>
    </row>
    <row r="613" spans="1:32" ht="15.75" customHeight="1">
      <c r="A613" s="332"/>
      <c r="B613" s="275"/>
      <c r="C613" s="275"/>
      <c r="D613" s="275"/>
      <c r="E613" s="275"/>
      <c r="F613" s="275"/>
      <c r="G613" s="275"/>
      <c r="H613" s="275"/>
      <c r="I613" s="275"/>
      <c r="J613" s="275"/>
      <c r="K613" s="275"/>
      <c r="L613" s="307"/>
      <c r="M613" s="275"/>
      <c r="N613" s="275"/>
      <c r="O613" s="275"/>
      <c r="P613" s="275"/>
      <c r="Q613" s="275"/>
      <c r="R613" s="275"/>
      <c r="S613" s="275"/>
      <c r="T613" s="275"/>
      <c r="U613" s="275"/>
      <c r="V613" s="275"/>
      <c r="W613" s="275"/>
      <c r="X613" s="275"/>
      <c r="Y613" s="275"/>
      <c r="Z613" s="275"/>
      <c r="AA613" s="275"/>
      <c r="AB613" s="275"/>
      <c r="AC613" s="275"/>
      <c r="AD613" s="275"/>
      <c r="AE613" s="275"/>
      <c r="AF613" s="275"/>
    </row>
    <row r="614" spans="1:32" ht="15.75" customHeight="1">
      <c r="A614" s="332"/>
      <c r="B614" s="275"/>
      <c r="C614" s="275"/>
      <c r="D614" s="275"/>
      <c r="E614" s="275"/>
      <c r="F614" s="275"/>
      <c r="G614" s="275"/>
      <c r="H614" s="275"/>
      <c r="I614" s="275"/>
      <c r="J614" s="275"/>
      <c r="K614" s="275"/>
      <c r="L614" s="307"/>
      <c r="M614" s="275"/>
      <c r="N614" s="275"/>
      <c r="O614" s="275"/>
      <c r="P614" s="275"/>
      <c r="Q614" s="275"/>
      <c r="R614" s="275"/>
      <c r="S614" s="275"/>
      <c r="T614" s="275"/>
      <c r="U614" s="275"/>
      <c r="V614" s="275"/>
      <c r="W614" s="275"/>
      <c r="X614" s="275"/>
      <c r="Y614" s="275"/>
      <c r="Z614" s="275"/>
      <c r="AA614" s="275"/>
      <c r="AB614" s="275"/>
      <c r="AC614" s="275"/>
      <c r="AD614" s="275"/>
      <c r="AE614" s="275"/>
      <c r="AF614" s="275"/>
    </row>
    <row r="615" spans="1:32" ht="15.75" customHeight="1">
      <c r="A615" s="332"/>
      <c r="B615" s="275"/>
      <c r="C615" s="275"/>
      <c r="D615" s="275"/>
      <c r="E615" s="275"/>
      <c r="F615" s="275"/>
      <c r="G615" s="275"/>
      <c r="H615" s="275"/>
      <c r="I615" s="275"/>
      <c r="J615" s="275"/>
      <c r="K615" s="275"/>
      <c r="L615" s="307"/>
      <c r="M615" s="275"/>
      <c r="N615" s="275"/>
      <c r="O615" s="275"/>
      <c r="P615" s="275"/>
      <c r="Q615" s="275"/>
      <c r="R615" s="275"/>
      <c r="S615" s="275"/>
      <c r="T615" s="275"/>
      <c r="U615" s="275"/>
      <c r="V615" s="275"/>
      <c r="W615" s="275"/>
      <c r="X615" s="275"/>
      <c r="Y615" s="275"/>
      <c r="Z615" s="275"/>
      <c r="AA615" s="275"/>
      <c r="AB615" s="275"/>
      <c r="AC615" s="275"/>
      <c r="AD615" s="275"/>
      <c r="AE615" s="275"/>
      <c r="AF615" s="275"/>
    </row>
    <row r="616" spans="1:32" ht="15.75" customHeight="1">
      <c r="A616" s="332"/>
      <c r="B616" s="275"/>
      <c r="C616" s="275"/>
      <c r="D616" s="275"/>
      <c r="E616" s="275"/>
      <c r="F616" s="275"/>
      <c r="G616" s="275"/>
      <c r="H616" s="275"/>
      <c r="I616" s="275"/>
      <c r="J616" s="275"/>
      <c r="K616" s="275"/>
      <c r="L616" s="307"/>
      <c r="M616" s="275"/>
      <c r="N616" s="275"/>
      <c r="O616" s="275"/>
      <c r="P616" s="275"/>
      <c r="Q616" s="275"/>
      <c r="R616" s="275"/>
      <c r="S616" s="275"/>
      <c r="T616" s="275"/>
      <c r="U616" s="275"/>
      <c r="V616" s="275"/>
      <c r="W616" s="275"/>
      <c r="X616" s="275"/>
      <c r="Y616" s="275"/>
      <c r="Z616" s="275"/>
      <c r="AA616" s="275"/>
      <c r="AB616" s="275"/>
      <c r="AC616" s="275"/>
      <c r="AD616" s="275"/>
      <c r="AE616" s="275"/>
      <c r="AF616" s="275"/>
    </row>
    <row r="617" spans="1:32" ht="15.75" customHeight="1">
      <c r="A617" s="332"/>
      <c r="B617" s="275"/>
      <c r="C617" s="275"/>
      <c r="D617" s="275"/>
      <c r="E617" s="275"/>
      <c r="F617" s="275"/>
      <c r="G617" s="275"/>
      <c r="H617" s="275"/>
      <c r="I617" s="275"/>
      <c r="J617" s="275"/>
      <c r="K617" s="275"/>
      <c r="L617" s="307"/>
      <c r="M617" s="275"/>
      <c r="N617" s="275"/>
      <c r="O617" s="275"/>
      <c r="P617" s="275"/>
      <c r="Q617" s="275"/>
      <c r="R617" s="275"/>
      <c r="S617" s="275"/>
      <c r="T617" s="275"/>
      <c r="U617" s="275"/>
      <c r="V617" s="275"/>
      <c r="W617" s="275"/>
      <c r="X617" s="275"/>
      <c r="Y617" s="275"/>
      <c r="Z617" s="275"/>
      <c r="AA617" s="275"/>
      <c r="AB617" s="275"/>
      <c r="AC617" s="275"/>
      <c r="AD617" s="275"/>
      <c r="AE617" s="275"/>
      <c r="AF617" s="275"/>
    </row>
    <row r="618" spans="1:32" ht="15.75" customHeight="1">
      <c r="A618" s="332"/>
      <c r="B618" s="275"/>
      <c r="C618" s="275"/>
      <c r="D618" s="275"/>
      <c r="E618" s="275"/>
      <c r="F618" s="275"/>
      <c r="G618" s="275"/>
      <c r="H618" s="275"/>
      <c r="I618" s="275"/>
      <c r="J618" s="275"/>
      <c r="K618" s="275"/>
      <c r="L618" s="307"/>
      <c r="M618" s="275"/>
      <c r="N618" s="275"/>
      <c r="O618" s="275"/>
      <c r="P618" s="275"/>
      <c r="Q618" s="275"/>
      <c r="R618" s="275"/>
      <c r="S618" s="275"/>
      <c r="T618" s="275"/>
      <c r="U618" s="275"/>
      <c r="V618" s="275"/>
      <c r="W618" s="275"/>
      <c r="X618" s="275"/>
      <c r="Y618" s="275"/>
      <c r="Z618" s="275"/>
      <c r="AA618" s="275"/>
      <c r="AB618" s="275"/>
      <c r="AC618" s="275"/>
      <c r="AD618" s="275"/>
      <c r="AE618" s="275"/>
      <c r="AF618" s="275"/>
    </row>
    <row r="619" spans="1:32" ht="15.75" customHeight="1">
      <c r="A619" s="332"/>
      <c r="B619" s="275"/>
      <c r="C619" s="275"/>
      <c r="D619" s="275"/>
      <c r="E619" s="275"/>
      <c r="F619" s="275"/>
      <c r="G619" s="275"/>
      <c r="H619" s="275"/>
      <c r="I619" s="275"/>
      <c r="J619" s="275"/>
      <c r="K619" s="275"/>
      <c r="L619" s="307"/>
      <c r="M619" s="275"/>
      <c r="N619" s="275"/>
      <c r="O619" s="275"/>
      <c r="P619" s="275"/>
      <c r="Q619" s="275"/>
      <c r="R619" s="275"/>
      <c r="S619" s="275"/>
      <c r="T619" s="275"/>
      <c r="U619" s="275"/>
      <c r="V619" s="275"/>
      <c r="W619" s="275"/>
      <c r="X619" s="275"/>
      <c r="Y619" s="275"/>
      <c r="Z619" s="275"/>
      <c r="AA619" s="275"/>
      <c r="AB619" s="275"/>
      <c r="AC619" s="275"/>
      <c r="AD619" s="275"/>
      <c r="AE619" s="275"/>
      <c r="AF619" s="275"/>
    </row>
    <row r="620" spans="1:32" ht="15.75" customHeight="1">
      <c r="A620" s="332"/>
      <c r="B620" s="275"/>
      <c r="C620" s="275"/>
      <c r="D620" s="275"/>
      <c r="E620" s="275"/>
      <c r="F620" s="275"/>
      <c r="G620" s="275"/>
      <c r="H620" s="275"/>
      <c r="I620" s="275"/>
      <c r="J620" s="275"/>
      <c r="K620" s="275"/>
      <c r="L620" s="307"/>
      <c r="M620" s="275"/>
      <c r="N620" s="275"/>
      <c r="O620" s="275"/>
      <c r="P620" s="275"/>
      <c r="Q620" s="275"/>
      <c r="R620" s="275"/>
      <c r="S620" s="275"/>
      <c r="T620" s="275"/>
      <c r="U620" s="275"/>
      <c r="V620" s="275"/>
      <c r="W620" s="275"/>
      <c r="X620" s="275"/>
      <c r="Y620" s="275"/>
      <c r="Z620" s="275"/>
      <c r="AA620" s="275"/>
      <c r="AB620" s="275"/>
      <c r="AC620" s="275"/>
      <c r="AD620" s="275"/>
      <c r="AE620" s="275"/>
      <c r="AF620" s="275"/>
    </row>
    <row r="621" spans="1:32" ht="15.75" customHeight="1">
      <c r="A621" s="332"/>
      <c r="B621" s="275"/>
      <c r="C621" s="275"/>
      <c r="D621" s="275"/>
      <c r="E621" s="275"/>
      <c r="F621" s="275"/>
      <c r="G621" s="275"/>
      <c r="H621" s="275"/>
      <c r="I621" s="275"/>
      <c r="J621" s="275"/>
      <c r="K621" s="275"/>
      <c r="L621" s="307"/>
      <c r="M621" s="275"/>
      <c r="N621" s="275"/>
      <c r="O621" s="275"/>
      <c r="P621" s="275"/>
      <c r="Q621" s="275"/>
      <c r="R621" s="275"/>
      <c r="S621" s="275"/>
      <c r="T621" s="275"/>
      <c r="U621" s="275"/>
      <c r="V621" s="275"/>
      <c r="W621" s="275"/>
      <c r="X621" s="275"/>
      <c r="Y621" s="275"/>
      <c r="Z621" s="275"/>
      <c r="AA621" s="275"/>
      <c r="AB621" s="275"/>
      <c r="AC621" s="275"/>
      <c r="AD621" s="275"/>
      <c r="AE621" s="275"/>
      <c r="AF621" s="275"/>
    </row>
    <row r="622" spans="1:32" ht="15.75" customHeight="1">
      <c r="A622" s="332"/>
      <c r="B622" s="275"/>
      <c r="C622" s="275"/>
      <c r="D622" s="275"/>
      <c r="E622" s="275"/>
      <c r="F622" s="275"/>
      <c r="G622" s="275"/>
      <c r="H622" s="275"/>
      <c r="I622" s="275"/>
      <c r="J622" s="275"/>
      <c r="K622" s="275"/>
      <c r="L622" s="307"/>
      <c r="M622" s="275"/>
      <c r="N622" s="275"/>
      <c r="O622" s="275"/>
      <c r="P622" s="275"/>
      <c r="Q622" s="275"/>
      <c r="R622" s="275"/>
      <c r="S622" s="275"/>
      <c r="T622" s="275"/>
      <c r="U622" s="275"/>
      <c r="V622" s="275"/>
      <c r="W622" s="275"/>
      <c r="X622" s="275"/>
      <c r="Y622" s="275"/>
      <c r="Z622" s="275"/>
      <c r="AA622" s="275"/>
      <c r="AB622" s="275"/>
      <c r="AC622" s="275"/>
      <c r="AD622" s="275"/>
      <c r="AE622" s="275"/>
      <c r="AF622" s="275"/>
    </row>
    <row r="623" spans="1:32" ht="15.75" customHeight="1">
      <c r="A623" s="332"/>
      <c r="B623" s="275"/>
      <c r="C623" s="275"/>
      <c r="D623" s="275"/>
      <c r="E623" s="275"/>
      <c r="F623" s="275"/>
      <c r="G623" s="275"/>
      <c r="H623" s="275"/>
      <c r="I623" s="275"/>
      <c r="J623" s="275"/>
      <c r="K623" s="275"/>
      <c r="L623" s="307"/>
      <c r="M623" s="275"/>
      <c r="N623" s="275"/>
      <c r="O623" s="275"/>
      <c r="P623" s="275"/>
      <c r="Q623" s="275"/>
      <c r="R623" s="275"/>
      <c r="S623" s="275"/>
      <c r="T623" s="275"/>
      <c r="U623" s="275"/>
      <c r="V623" s="275"/>
      <c r="W623" s="275"/>
      <c r="X623" s="275"/>
      <c r="Y623" s="275"/>
      <c r="Z623" s="275"/>
      <c r="AA623" s="275"/>
      <c r="AB623" s="275"/>
      <c r="AC623" s="275"/>
      <c r="AD623" s="275"/>
      <c r="AE623" s="275"/>
      <c r="AF623" s="275"/>
    </row>
    <row r="624" spans="1:32" ht="15.75" customHeight="1">
      <c r="A624" s="332"/>
      <c r="B624" s="275"/>
      <c r="C624" s="275"/>
      <c r="D624" s="275"/>
      <c r="E624" s="275"/>
      <c r="F624" s="275"/>
      <c r="G624" s="275"/>
      <c r="H624" s="275"/>
      <c r="I624" s="275"/>
      <c r="J624" s="275"/>
      <c r="K624" s="275"/>
      <c r="L624" s="307"/>
      <c r="M624" s="275"/>
      <c r="N624" s="275"/>
      <c r="O624" s="275"/>
      <c r="P624" s="275"/>
      <c r="Q624" s="275"/>
      <c r="R624" s="275"/>
      <c r="S624" s="275"/>
      <c r="T624" s="275"/>
      <c r="U624" s="275"/>
      <c r="V624" s="275"/>
      <c r="W624" s="275"/>
      <c r="X624" s="275"/>
      <c r="Y624" s="275"/>
      <c r="Z624" s="275"/>
      <c r="AA624" s="275"/>
      <c r="AB624" s="275"/>
      <c r="AC624" s="275"/>
      <c r="AD624" s="275"/>
      <c r="AE624" s="275"/>
      <c r="AF624" s="275"/>
    </row>
    <row r="625" spans="1:32" ht="15.75" customHeight="1">
      <c r="A625" s="332"/>
      <c r="B625" s="275"/>
      <c r="C625" s="275"/>
      <c r="D625" s="275"/>
      <c r="E625" s="275"/>
      <c r="F625" s="275"/>
      <c r="G625" s="275"/>
      <c r="H625" s="275"/>
      <c r="I625" s="275"/>
      <c r="J625" s="275"/>
      <c r="K625" s="275"/>
      <c r="L625" s="307"/>
      <c r="M625" s="275"/>
      <c r="N625" s="275"/>
      <c r="O625" s="275"/>
      <c r="P625" s="275"/>
      <c r="Q625" s="275"/>
      <c r="R625" s="275"/>
      <c r="S625" s="275"/>
      <c r="T625" s="275"/>
      <c r="U625" s="275"/>
      <c r="V625" s="275"/>
      <c r="W625" s="275"/>
      <c r="X625" s="275"/>
      <c r="Y625" s="275"/>
      <c r="Z625" s="275"/>
      <c r="AA625" s="275"/>
      <c r="AB625" s="275"/>
      <c r="AC625" s="275"/>
      <c r="AD625" s="275"/>
      <c r="AE625" s="275"/>
      <c r="AF625" s="275"/>
    </row>
    <row r="626" spans="1:32" ht="15.75" customHeight="1">
      <c r="A626" s="332"/>
      <c r="B626" s="275"/>
      <c r="C626" s="275"/>
      <c r="D626" s="275"/>
      <c r="E626" s="275"/>
      <c r="F626" s="275"/>
      <c r="G626" s="275"/>
      <c r="H626" s="275"/>
      <c r="I626" s="275"/>
      <c r="J626" s="275"/>
      <c r="K626" s="275"/>
      <c r="L626" s="307"/>
      <c r="M626" s="275"/>
      <c r="N626" s="275"/>
      <c r="O626" s="275"/>
      <c r="P626" s="275"/>
      <c r="Q626" s="275"/>
      <c r="R626" s="275"/>
      <c r="S626" s="275"/>
      <c r="T626" s="275"/>
      <c r="U626" s="275"/>
      <c r="V626" s="275"/>
      <c r="W626" s="275"/>
      <c r="X626" s="275"/>
      <c r="Y626" s="275"/>
      <c r="Z626" s="275"/>
      <c r="AA626" s="275"/>
      <c r="AB626" s="275"/>
      <c r="AC626" s="275"/>
      <c r="AD626" s="275"/>
      <c r="AE626" s="275"/>
      <c r="AF626" s="275"/>
    </row>
    <row r="627" spans="1:32" ht="15.75" customHeight="1">
      <c r="A627" s="332"/>
      <c r="B627" s="275"/>
      <c r="C627" s="275"/>
      <c r="D627" s="275"/>
      <c r="E627" s="275"/>
      <c r="F627" s="275"/>
      <c r="G627" s="275"/>
      <c r="H627" s="275"/>
      <c r="I627" s="275"/>
      <c r="J627" s="275"/>
      <c r="K627" s="275"/>
      <c r="L627" s="307"/>
      <c r="M627" s="275"/>
      <c r="N627" s="275"/>
      <c r="O627" s="275"/>
      <c r="P627" s="275"/>
      <c r="Q627" s="275"/>
      <c r="R627" s="275"/>
      <c r="S627" s="275"/>
      <c r="T627" s="275"/>
      <c r="U627" s="275"/>
      <c r="V627" s="275"/>
      <c r="W627" s="275"/>
      <c r="X627" s="275"/>
      <c r="Y627" s="275"/>
      <c r="Z627" s="275"/>
      <c r="AA627" s="275"/>
      <c r="AB627" s="275"/>
      <c r="AC627" s="275"/>
      <c r="AD627" s="275"/>
      <c r="AE627" s="275"/>
      <c r="AF627" s="275"/>
    </row>
    <row r="628" spans="1:32" ht="15.75" customHeight="1">
      <c r="A628" s="332"/>
      <c r="B628" s="275"/>
      <c r="C628" s="275"/>
      <c r="D628" s="275"/>
      <c r="E628" s="275"/>
      <c r="F628" s="275"/>
      <c r="G628" s="275"/>
      <c r="H628" s="275"/>
      <c r="I628" s="275"/>
      <c r="J628" s="275"/>
      <c r="K628" s="275"/>
      <c r="L628" s="307"/>
      <c r="M628" s="275"/>
      <c r="N628" s="275"/>
      <c r="O628" s="275"/>
      <c r="P628" s="275"/>
      <c r="Q628" s="275"/>
      <c r="R628" s="275"/>
      <c r="S628" s="275"/>
      <c r="T628" s="275"/>
      <c r="U628" s="275"/>
      <c r="V628" s="275"/>
      <c r="W628" s="275"/>
      <c r="X628" s="275"/>
      <c r="Y628" s="275"/>
      <c r="Z628" s="275"/>
      <c r="AA628" s="275"/>
      <c r="AB628" s="275"/>
      <c r="AC628" s="275"/>
      <c r="AD628" s="275"/>
      <c r="AE628" s="275"/>
      <c r="AF628" s="275"/>
    </row>
    <row r="629" spans="1:32" ht="15.75" customHeight="1">
      <c r="A629" s="332"/>
      <c r="B629" s="275"/>
      <c r="C629" s="275"/>
      <c r="D629" s="275"/>
      <c r="E629" s="275"/>
      <c r="F629" s="275"/>
      <c r="G629" s="275"/>
      <c r="H629" s="275"/>
      <c r="I629" s="275"/>
      <c r="J629" s="275"/>
      <c r="K629" s="275"/>
      <c r="L629" s="307"/>
      <c r="M629" s="275"/>
      <c r="N629" s="275"/>
      <c r="O629" s="275"/>
      <c r="P629" s="275"/>
      <c r="Q629" s="275"/>
      <c r="R629" s="275"/>
      <c r="S629" s="275"/>
      <c r="T629" s="275"/>
      <c r="U629" s="275"/>
      <c r="V629" s="275"/>
      <c r="W629" s="275"/>
      <c r="X629" s="275"/>
      <c r="Y629" s="275"/>
      <c r="Z629" s="275"/>
      <c r="AA629" s="275"/>
      <c r="AB629" s="275"/>
      <c r="AC629" s="275"/>
      <c r="AD629" s="275"/>
      <c r="AE629" s="275"/>
      <c r="AF629" s="275"/>
    </row>
    <row r="630" spans="1:32" ht="15.75" customHeight="1">
      <c r="A630" s="332"/>
      <c r="B630" s="275"/>
      <c r="C630" s="275"/>
      <c r="D630" s="275"/>
      <c r="E630" s="275"/>
      <c r="F630" s="275"/>
      <c r="G630" s="275"/>
      <c r="H630" s="275"/>
      <c r="I630" s="275"/>
      <c r="J630" s="275"/>
      <c r="K630" s="275"/>
      <c r="L630" s="307"/>
      <c r="M630" s="275"/>
      <c r="N630" s="275"/>
      <c r="O630" s="275"/>
      <c r="P630" s="275"/>
      <c r="Q630" s="275"/>
      <c r="R630" s="275"/>
      <c r="S630" s="275"/>
      <c r="T630" s="275"/>
      <c r="U630" s="275"/>
      <c r="V630" s="275"/>
      <c r="W630" s="275"/>
      <c r="X630" s="275"/>
      <c r="Y630" s="275"/>
      <c r="Z630" s="275"/>
      <c r="AA630" s="275"/>
      <c r="AB630" s="275"/>
      <c r="AC630" s="275"/>
      <c r="AD630" s="275"/>
      <c r="AE630" s="275"/>
      <c r="AF630" s="275"/>
    </row>
    <row r="631" spans="1:32" ht="15.75" customHeight="1">
      <c r="A631" s="332"/>
      <c r="B631" s="275"/>
      <c r="C631" s="275"/>
      <c r="D631" s="275"/>
      <c r="E631" s="275"/>
      <c r="F631" s="275"/>
      <c r="G631" s="275"/>
      <c r="H631" s="275"/>
      <c r="I631" s="275"/>
      <c r="J631" s="275"/>
      <c r="K631" s="275"/>
      <c r="L631" s="307"/>
      <c r="M631" s="275"/>
      <c r="N631" s="275"/>
      <c r="O631" s="275"/>
      <c r="P631" s="275"/>
      <c r="Q631" s="275"/>
      <c r="R631" s="275"/>
      <c r="S631" s="275"/>
      <c r="T631" s="275"/>
      <c r="U631" s="275"/>
      <c r="V631" s="275"/>
      <c r="W631" s="275"/>
      <c r="X631" s="275"/>
      <c r="Y631" s="275"/>
      <c r="Z631" s="275"/>
      <c r="AA631" s="275"/>
      <c r="AB631" s="275"/>
      <c r="AC631" s="275"/>
      <c r="AD631" s="275"/>
      <c r="AE631" s="275"/>
      <c r="AF631" s="275"/>
    </row>
    <row r="632" spans="1:32" ht="15.75" customHeight="1">
      <c r="A632" s="332"/>
      <c r="B632" s="275"/>
      <c r="C632" s="275"/>
      <c r="D632" s="275"/>
      <c r="E632" s="275"/>
      <c r="F632" s="275"/>
      <c r="G632" s="275"/>
      <c r="H632" s="275"/>
      <c r="I632" s="275"/>
      <c r="J632" s="275"/>
      <c r="K632" s="275"/>
      <c r="L632" s="307"/>
      <c r="M632" s="275"/>
      <c r="N632" s="275"/>
      <c r="O632" s="275"/>
      <c r="P632" s="275"/>
      <c r="Q632" s="275"/>
      <c r="R632" s="275"/>
      <c r="S632" s="275"/>
      <c r="T632" s="275"/>
      <c r="U632" s="275"/>
      <c r="V632" s="275"/>
      <c r="W632" s="275"/>
      <c r="X632" s="275"/>
      <c r="Y632" s="275"/>
      <c r="Z632" s="275"/>
      <c r="AA632" s="275"/>
      <c r="AB632" s="275"/>
      <c r="AC632" s="275"/>
      <c r="AD632" s="275"/>
      <c r="AE632" s="275"/>
      <c r="AF632" s="275"/>
    </row>
    <row r="633" spans="1:32" ht="15.75" customHeight="1">
      <c r="A633" s="332"/>
      <c r="B633" s="275"/>
      <c r="C633" s="275"/>
      <c r="D633" s="275"/>
      <c r="E633" s="275"/>
      <c r="F633" s="275"/>
      <c r="G633" s="275"/>
      <c r="H633" s="275"/>
      <c r="I633" s="275"/>
      <c r="J633" s="275"/>
      <c r="K633" s="275"/>
      <c r="L633" s="307"/>
      <c r="M633" s="275"/>
      <c r="N633" s="275"/>
      <c r="O633" s="275"/>
      <c r="P633" s="275"/>
      <c r="Q633" s="275"/>
      <c r="R633" s="275"/>
      <c r="S633" s="275"/>
      <c r="T633" s="275"/>
      <c r="U633" s="275"/>
      <c r="V633" s="275"/>
      <c r="W633" s="275"/>
      <c r="X633" s="275"/>
      <c r="Y633" s="275"/>
      <c r="Z633" s="275"/>
      <c r="AA633" s="275"/>
      <c r="AB633" s="275"/>
      <c r="AC633" s="275"/>
      <c r="AD633" s="275"/>
      <c r="AE633" s="275"/>
      <c r="AF633" s="275"/>
    </row>
    <row r="634" spans="1:32" ht="15.75" customHeight="1">
      <c r="A634" s="332"/>
      <c r="B634" s="275"/>
      <c r="C634" s="275"/>
      <c r="D634" s="275"/>
      <c r="E634" s="275"/>
      <c r="F634" s="275"/>
      <c r="G634" s="275"/>
      <c r="H634" s="275"/>
      <c r="I634" s="275"/>
      <c r="J634" s="275"/>
      <c r="K634" s="275"/>
      <c r="L634" s="307"/>
      <c r="M634" s="275"/>
      <c r="N634" s="275"/>
      <c r="O634" s="275"/>
      <c r="P634" s="275"/>
      <c r="Q634" s="275"/>
      <c r="R634" s="275"/>
      <c r="S634" s="275"/>
      <c r="T634" s="275"/>
      <c r="U634" s="275"/>
      <c r="V634" s="275"/>
      <c r="W634" s="275"/>
      <c r="X634" s="275"/>
      <c r="Y634" s="275"/>
      <c r="Z634" s="275"/>
      <c r="AA634" s="275"/>
      <c r="AB634" s="275"/>
      <c r="AC634" s="275"/>
      <c r="AD634" s="275"/>
      <c r="AE634" s="275"/>
      <c r="AF634" s="275"/>
    </row>
    <row r="635" spans="1:32" ht="15.75" customHeight="1">
      <c r="A635" s="332"/>
      <c r="B635" s="275"/>
      <c r="C635" s="275"/>
      <c r="D635" s="275"/>
      <c r="E635" s="275"/>
      <c r="F635" s="275"/>
      <c r="G635" s="275"/>
      <c r="H635" s="275"/>
      <c r="I635" s="275"/>
      <c r="J635" s="275"/>
      <c r="K635" s="275"/>
      <c r="L635" s="307"/>
      <c r="M635" s="275"/>
      <c r="N635" s="275"/>
      <c r="O635" s="275"/>
      <c r="P635" s="275"/>
      <c r="Q635" s="275"/>
      <c r="R635" s="275"/>
      <c r="S635" s="275"/>
      <c r="T635" s="275"/>
      <c r="U635" s="275"/>
      <c r="V635" s="275"/>
      <c r="W635" s="275"/>
      <c r="X635" s="275"/>
      <c r="Y635" s="275"/>
      <c r="Z635" s="275"/>
      <c r="AA635" s="275"/>
      <c r="AB635" s="275"/>
      <c r="AC635" s="275"/>
      <c r="AD635" s="275"/>
      <c r="AE635" s="275"/>
      <c r="AF635" s="275"/>
    </row>
    <row r="636" spans="1:32" ht="15.75" customHeight="1">
      <c r="A636" s="332"/>
      <c r="B636" s="275"/>
      <c r="C636" s="275"/>
      <c r="D636" s="275"/>
      <c r="E636" s="275"/>
      <c r="F636" s="275"/>
      <c r="G636" s="275"/>
      <c r="H636" s="275"/>
      <c r="I636" s="275"/>
      <c r="J636" s="275"/>
      <c r="K636" s="275"/>
      <c r="L636" s="307"/>
      <c r="M636" s="275"/>
      <c r="N636" s="275"/>
      <c r="O636" s="275"/>
      <c r="P636" s="275"/>
      <c r="Q636" s="275"/>
      <c r="R636" s="275"/>
      <c r="S636" s="275"/>
      <c r="T636" s="275"/>
      <c r="U636" s="275"/>
      <c r="V636" s="275"/>
      <c r="W636" s="275"/>
      <c r="X636" s="275"/>
      <c r="Y636" s="275"/>
      <c r="Z636" s="275"/>
      <c r="AA636" s="275"/>
      <c r="AB636" s="275"/>
      <c r="AC636" s="275"/>
      <c r="AD636" s="275"/>
      <c r="AE636" s="275"/>
      <c r="AF636" s="275"/>
    </row>
    <row r="637" spans="1:32" ht="15.75" customHeight="1">
      <c r="A637" s="332"/>
      <c r="B637" s="275"/>
      <c r="C637" s="275"/>
      <c r="D637" s="275"/>
      <c r="E637" s="275"/>
      <c r="F637" s="275"/>
      <c r="G637" s="275"/>
      <c r="H637" s="275"/>
      <c r="I637" s="275"/>
      <c r="J637" s="275"/>
      <c r="K637" s="275"/>
      <c r="L637" s="307"/>
      <c r="M637" s="275"/>
      <c r="N637" s="275"/>
      <c r="O637" s="275"/>
      <c r="P637" s="275"/>
      <c r="Q637" s="275"/>
      <c r="R637" s="275"/>
      <c r="S637" s="275"/>
      <c r="T637" s="275"/>
      <c r="U637" s="275"/>
      <c r="V637" s="275"/>
      <c r="W637" s="275"/>
      <c r="X637" s="275"/>
      <c r="Y637" s="275"/>
      <c r="Z637" s="275"/>
      <c r="AA637" s="275"/>
      <c r="AB637" s="275"/>
      <c r="AC637" s="275"/>
      <c r="AD637" s="275"/>
      <c r="AE637" s="275"/>
      <c r="AF637" s="275"/>
    </row>
    <row r="638" spans="1:32" ht="15.75" customHeight="1">
      <c r="A638" s="332"/>
      <c r="B638" s="275"/>
      <c r="C638" s="275"/>
      <c r="D638" s="275"/>
      <c r="E638" s="275"/>
      <c r="F638" s="275"/>
      <c r="G638" s="275"/>
      <c r="H638" s="275"/>
      <c r="I638" s="275"/>
      <c r="J638" s="275"/>
      <c r="K638" s="275"/>
      <c r="L638" s="307"/>
      <c r="M638" s="275"/>
      <c r="N638" s="275"/>
      <c r="O638" s="275"/>
      <c r="P638" s="275"/>
      <c r="Q638" s="275"/>
      <c r="R638" s="275"/>
      <c r="S638" s="275"/>
      <c r="T638" s="275"/>
      <c r="U638" s="275"/>
      <c r="V638" s="275"/>
      <c r="W638" s="275"/>
      <c r="X638" s="275"/>
      <c r="Y638" s="275"/>
      <c r="Z638" s="275"/>
      <c r="AA638" s="275"/>
      <c r="AB638" s="275"/>
      <c r="AC638" s="275"/>
      <c r="AD638" s="275"/>
      <c r="AE638" s="275"/>
      <c r="AF638" s="275"/>
    </row>
    <row r="639" spans="1:32" ht="15.75" customHeight="1">
      <c r="A639" s="332"/>
      <c r="B639" s="275"/>
      <c r="C639" s="275"/>
      <c r="D639" s="275"/>
      <c r="E639" s="275"/>
      <c r="F639" s="275"/>
      <c r="G639" s="275"/>
      <c r="H639" s="275"/>
      <c r="I639" s="275"/>
      <c r="J639" s="275"/>
      <c r="K639" s="275"/>
      <c r="L639" s="307"/>
      <c r="M639" s="275"/>
      <c r="N639" s="275"/>
      <c r="O639" s="275"/>
      <c r="P639" s="275"/>
      <c r="Q639" s="275"/>
      <c r="R639" s="275"/>
      <c r="S639" s="275"/>
      <c r="T639" s="275"/>
      <c r="U639" s="275"/>
      <c r="V639" s="275"/>
      <c r="W639" s="275"/>
      <c r="X639" s="275"/>
      <c r="Y639" s="275"/>
      <c r="Z639" s="275"/>
      <c r="AA639" s="275"/>
      <c r="AB639" s="275"/>
      <c r="AC639" s="275"/>
      <c r="AD639" s="275"/>
      <c r="AE639" s="275"/>
      <c r="AF639" s="275"/>
    </row>
    <row r="640" spans="1:32" ht="15.75" customHeight="1">
      <c r="A640" s="332"/>
      <c r="B640" s="275"/>
      <c r="C640" s="275"/>
      <c r="D640" s="275"/>
      <c r="E640" s="275"/>
      <c r="F640" s="275"/>
      <c r="G640" s="275"/>
      <c r="H640" s="275"/>
      <c r="I640" s="275"/>
      <c r="J640" s="275"/>
      <c r="K640" s="275"/>
      <c r="L640" s="307"/>
      <c r="M640" s="275"/>
      <c r="N640" s="275"/>
      <c r="O640" s="275"/>
      <c r="P640" s="275"/>
      <c r="Q640" s="275"/>
      <c r="R640" s="275"/>
      <c r="S640" s="275"/>
      <c r="T640" s="275"/>
      <c r="U640" s="275"/>
      <c r="V640" s="275"/>
      <c r="W640" s="275"/>
      <c r="X640" s="275"/>
      <c r="Y640" s="275"/>
      <c r="Z640" s="275"/>
      <c r="AA640" s="275"/>
      <c r="AB640" s="275"/>
      <c r="AC640" s="275"/>
      <c r="AD640" s="275"/>
      <c r="AE640" s="275"/>
      <c r="AF640" s="275"/>
    </row>
    <row r="641" spans="1:32" ht="15.75" customHeight="1">
      <c r="A641" s="332"/>
      <c r="B641" s="275"/>
      <c r="C641" s="275"/>
      <c r="D641" s="275"/>
      <c r="E641" s="275"/>
      <c r="F641" s="275"/>
      <c r="G641" s="275"/>
      <c r="H641" s="275"/>
      <c r="I641" s="275"/>
      <c r="J641" s="275"/>
      <c r="K641" s="275"/>
      <c r="L641" s="307"/>
      <c r="M641" s="275"/>
      <c r="N641" s="275"/>
      <c r="O641" s="275"/>
      <c r="P641" s="275"/>
      <c r="Q641" s="275"/>
      <c r="R641" s="275"/>
      <c r="S641" s="275"/>
      <c r="T641" s="275"/>
      <c r="U641" s="275"/>
      <c r="V641" s="275"/>
      <c r="W641" s="275"/>
      <c r="X641" s="275"/>
      <c r="Y641" s="275"/>
      <c r="Z641" s="275"/>
      <c r="AA641" s="275"/>
      <c r="AB641" s="275"/>
      <c r="AC641" s="275"/>
      <c r="AD641" s="275"/>
      <c r="AE641" s="275"/>
      <c r="AF641" s="275"/>
    </row>
    <row r="642" spans="1:32" ht="15.75" customHeight="1">
      <c r="A642" s="332"/>
      <c r="B642" s="275"/>
      <c r="C642" s="275"/>
      <c r="D642" s="275"/>
      <c r="E642" s="275"/>
      <c r="F642" s="275"/>
      <c r="G642" s="275"/>
      <c r="H642" s="275"/>
      <c r="I642" s="275"/>
      <c r="J642" s="275"/>
      <c r="K642" s="275"/>
      <c r="L642" s="307"/>
      <c r="M642" s="275"/>
      <c r="N642" s="275"/>
      <c r="O642" s="275"/>
      <c r="P642" s="275"/>
      <c r="Q642" s="275"/>
      <c r="R642" s="275"/>
      <c r="S642" s="275"/>
      <c r="T642" s="275"/>
      <c r="U642" s="275"/>
      <c r="V642" s="275"/>
      <c r="W642" s="275"/>
      <c r="X642" s="275"/>
      <c r="Y642" s="275"/>
      <c r="Z642" s="275"/>
      <c r="AA642" s="275"/>
      <c r="AB642" s="275"/>
      <c r="AC642" s="275"/>
      <c r="AD642" s="275"/>
      <c r="AE642" s="275"/>
      <c r="AF642" s="275"/>
    </row>
    <row r="643" spans="1:32" ht="15.75" customHeight="1">
      <c r="A643" s="332"/>
      <c r="B643" s="275"/>
      <c r="C643" s="275"/>
      <c r="D643" s="275"/>
      <c r="E643" s="275"/>
      <c r="F643" s="275"/>
      <c r="G643" s="275"/>
      <c r="H643" s="275"/>
      <c r="I643" s="275"/>
      <c r="J643" s="275"/>
      <c r="K643" s="275"/>
      <c r="L643" s="307"/>
      <c r="M643" s="275"/>
      <c r="N643" s="275"/>
      <c r="O643" s="275"/>
      <c r="P643" s="275"/>
      <c r="Q643" s="275"/>
      <c r="R643" s="275"/>
      <c r="S643" s="275"/>
      <c r="T643" s="275"/>
      <c r="U643" s="275"/>
      <c r="V643" s="275"/>
      <c r="W643" s="275"/>
      <c r="X643" s="275"/>
      <c r="Y643" s="275"/>
      <c r="Z643" s="275"/>
      <c r="AA643" s="275"/>
      <c r="AB643" s="275"/>
      <c r="AC643" s="275"/>
      <c r="AD643" s="275"/>
      <c r="AE643" s="275"/>
      <c r="AF643" s="275"/>
    </row>
    <row r="644" spans="1:32" ht="15.75" customHeight="1">
      <c r="A644" s="332"/>
      <c r="B644" s="275"/>
      <c r="C644" s="275"/>
      <c r="D644" s="275"/>
      <c r="E644" s="275"/>
      <c r="F644" s="275"/>
      <c r="G644" s="275"/>
      <c r="H644" s="275"/>
      <c r="I644" s="275"/>
      <c r="J644" s="275"/>
      <c r="K644" s="275"/>
      <c r="L644" s="307"/>
      <c r="M644" s="275"/>
      <c r="N644" s="275"/>
      <c r="O644" s="275"/>
      <c r="P644" s="275"/>
      <c r="Q644" s="275"/>
      <c r="R644" s="275"/>
      <c r="S644" s="275"/>
      <c r="T644" s="275"/>
      <c r="U644" s="275"/>
      <c r="V644" s="275"/>
      <c r="W644" s="275"/>
      <c r="X644" s="275"/>
      <c r="Y644" s="275"/>
      <c r="Z644" s="275"/>
      <c r="AA644" s="275"/>
      <c r="AB644" s="275"/>
      <c r="AC644" s="275"/>
      <c r="AD644" s="275"/>
      <c r="AE644" s="275"/>
      <c r="AF644" s="275"/>
    </row>
    <row r="645" spans="1:32" ht="15.75" customHeight="1">
      <c r="A645" s="332"/>
      <c r="B645" s="275"/>
      <c r="C645" s="275"/>
      <c r="D645" s="275"/>
      <c r="E645" s="275"/>
      <c r="F645" s="275"/>
      <c r="G645" s="275"/>
      <c r="H645" s="275"/>
      <c r="I645" s="275"/>
      <c r="J645" s="275"/>
      <c r="K645" s="275"/>
      <c r="L645" s="307"/>
      <c r="M645" s="275"/>
      <c r="N645" s="275"/>
      <c r="O645" s="275"/>
      <c r="P645" s="275"/>
      <c r="Q645" s="275"/>
      <c r="R645" s="275"/>
      <c r="S645" s="275"/>
      <c r="T645" s="275"/>
      <c r="U645" s="275"/>
      <c r="V645" s="275"/>
      <c r="W645" s="275"/>
      <c r="X645" s="275"/>
      <c r="Y645" s="275"/>
      <c r="Z645" s="275"/>
      <c r="AA645" s="275"/>
      <c r="AB645" s="275"/>
      <c r="AC645" s="275"/>
      <c r="AD645" s="275"/>
      <c r="AE645" s="275"/>
      <c r="AF645" s="275"/>
    </row>
    <row r="646" spans="1:32" ht="15.75" customHeight="1">
      <c r="A646" s="332"/>
      <c r="B646" s="275"/>
      <c r="C646" s="275"/>
      <c r="D646" s="275"/>
      <c r="E646" s="275"/>
      <c r="F646" s="275"/>
      <c r="G646" s="275"/>
      <c r="H646" s="275"/>
      <c r="I646" s="275"/>
      <c r="J646" s="275"/>
      <c r="K646" s="275"/>
      <c r="L646" s="307"/>
      <c r="M646" s="275"/>
      <c r="N646" s="275"/>
      <c r="O646" s="275"/>
      <c r="P646" s="275"/>
      <c r="Q646" s="275"/>
      <c r="R646" s="275"/>
      <c r="S646" s="275"/>
      <c r="T646" s="275"/>
      <c r="U646" s="275"/>
      <c r="V646" s="275"/>
      <c r="W646" s="275"/>
      <c r="X646" s="275"/>
      <c r="Y646" s="275"/>
      <c r="Z646" s="275"/>
      <c r="AA646" s="275"/>
      <c r="AB646" s="275"/>
      <c r="AC646" s="275"/>
      <c r="AD646" s="275"/>
      <c r="AE646" s="275"/>
      <c r="AF646" s="275"/>
    </row>
    <row r="647" spans="1:32" ht="15.75" customHeight="1">
      <c r="A647" s="332"/>
      <c r="B647" s="275"/>
      <c r="C647" s="275"/>
      <c r="D647" s="275"/>
      <c r="E647" s="275"/>
      <c r="F647" s="275"/>
      <c r="G647" s="275"/>
      <c r="H647" s="275"/>
      <c r="I647" s="275"/>
      <c r="J647" s="275"/>
      <c r="K647" s="275"/>
      <c r="L647" s="307"/>
      <c r="M647" s="275"/>
      <c r="N647" s="275"/>
      <c r="O647" s="275"/>
      <c r="P647" s="275"/>
      <c r="Q647" s="275"/>
      <c r="R647" s="275"/>
      <c r="S647" s="275"/>
      <c r="T647" s="275"/>
      <c r="U647" s="275"/>
      <c r="V647" s="275"/>
      <c r="W647" s="275"/>
      <c r="X647" s="275"/>
      <c r="Y647" s="275"/>
      <c r="Z647" s="275"/>
      <c r="AA647" s="275"/>
      <c r="AB647" s="275"/>
      <c r="AC647" s="275"/>
      <c r="AD647" s="275"/>
      <c r="AE647" s="275"/>
      <c r="AF647" s="275"/>
    </row>
    <row r="648" spans="1:32" ht="15.75" customHeight="1">
      <c r="A648" s="332"/>
      <c r="B648" s="275"/>
      <c r="C648" s="275"/>
      <c r="D648" s="275"/>
      <c r="E648" s="275"/>
      <c r="F648" s="275"/>
      <c r="G648" s="275"/>
      <c r="H648" s="275"/>
      <c r="I648" s="275"/>
      <c r="J648" s="275"/>
      <c r="K648" s="275"/>
      <c r="L648" s="307"/>
      <c r="M648" s="275"/>
      <c r="N648" s="275"/>
      <c r="O648" s="275"/>
      <c r="P648" s="275"/>
      <c r="Q648" s="275"/>
      <c r="R648" s="275"/>
      <c r="S648" s="275"/>
      <c r="T648" s="275"/>
      <c r="U648" s="275"/>
      <c r="V648" s="275"/>
      <c r="W648" s="275"/>
      <c r="X648" s="275"/>
      <c r="Y648" s="275"/>
      <c r="Z648" s="275"/>
      <c r="AA648" s="275"/>
      <c r="AB648" s="275"/>
      <c r="AC648" s="275"/>
      <c r="AD648" s="275"/>
      <c r="AE648" s="275"/>
      <c r="AF648" s="275"/>
    </row>
    <row r="649" spans="1:32" ht="15.75" customHeight="1">
      <c r="A649" s="332"/>
      <c r="B649" s="275"/>
      <c r="C649" s="275"/>
      <c r="D649" s="275"/>
      <c r="E649" s="275"/>
      <c r="F649" s="275"/>
      <c r="G649" s="275"/>
      <c r="H649" s="275"/>
      <c r="I649" s="275"/>
      <c r="J649" s="275"/>
      <c r="K649" s="275"/>
      <c r="L649" s="307"/>
      <c r="M649" s="275"/>
      <c r="N649" s="275"/>
      <c r="O649" s="275"/>
      <c r="P649" s="275"/>
      <c r="Q649" s="275"/>
      <c r="R649" s="275"/>
      <c r="S649" s="275"/>
      <c r="T649" s="275"/>
      <c r="U649" s="275"/>
      <c r="V649" s="275"/>
      <c r="W649" s="275"/>
      <c r="X649" s="275"/>
      <c r="Y649" s="275"/>
      <c r="Z649" s="275"/>
      <c r="AA649" s="275"/>
      <c r="AB649" s="275"/>
      <c r="AC649" s="275"/>
      <c r="AD649" s="275"/>
      <c r="AE649" s="275"/>
      <c r="AF649" s="275"/>
    </row>
    <row r="650" spans="1:32" ht="15.75" customHeight="1">
      <c r="A650" s="332"/>
      <c r="B650" s="275"/>
      <c r="C650" s="275"/>
      <c r="D650" s="275"/>
      <c r="E650" s="275"/>
      <c r="F650" s="275"/>
      <c r="G650" s="275"/>
      <c r="H650" s="275"/>
      <c r="I650" s="275"/>
      <c r="J650" s="275"/>
      <c r="K650" s="275"/>
      <c r="L650" s="307"/>
      <c r="M650" s="275"/>
      <c r="N650" s="275"/>
      <c r="O650" s="275"/>
      <c r="P650" s="275"/>
      <c r="Q650" s="275"/>
      <c r="R650" s="275"/>
      <c r="S650" s="275"/>
      <c r="T650" s="275"/>
      <c r="U650" s="275"/>
      <c r="V650" s="275"/>
      <c r="W650" s="275"/>
      <c r="X650" s="275"/>
      <c r="Y650" s="275"/>
      <c r="Z650" s="275"/>
      <c r="AA650" s="275"/>
      <c r="AB650" s="275"/>
      <c r="AC650" s="275"/>
      <c r="AD650" s="275"/>
      <c r="AE650" s="275"/>
      <c r="AF650" s="275"/>
    </row>
    <row r="651" spans="1:32" ht="15.75" customHeight="1">
      <c r="A651" s="332"/>
      <c r="B651" s="275"/>
      <c r="C651" s="275"/>
      <c r="D651" s="275"/>
      <c r="E651" s="275"/>
      <c r="F651" s="275"/>
      <c r="G651" s="275"/>
      <c r="H651" s="275"/>
      <c r="I651" s="275"/>
      <c r="J651" s="275"/>
      <c r="K651" s="275"/>
      <c r="L651" s="307"/>
      <c r="M651" s="275"/>
      <c r="N651" s="275"/>
      <c r="O651" s="275"/>
      <c r="P651" s="275"/>
      <c r="Q651" s="275"/>
      <c r="R651" s="275"/>
      <c r="S651" s="275"/>
      <c r="T651" s="275"/>
      <c r="U651" s="275"/>
      <c r="V651" s="275"/>
      <c r="W651" s="275"/>
      <c r="X651" s="275"/>
      <c r="Y651" s="275"/>
      <c r="Z651" s="275"/>
      <c r="AA651" s="275"/>
      <c r="AB651" s="275"/>
      <c r="AC651" s="275"/>
      <c r="AD651" s="275"/>
      <c r="AE651" s="275"/>
      <c r="AF651" s="275"/>
    </row>
    <row r="652" spans="1:32" ht="15.75" customHeight="1">
      <c r="A652" s="332"/>
      <c r="B652" s="275"/>
      <c r="C652" s="275"/>
      <c r="D652" s="275"/>
      <c r="E652" s="275"/>
      <c r="F652" s="275"/>
      <c r="G652" s="275"/>
      <c r="H652" s="275"/>
      <c r="I652" s="275"/>
      <c r="J652" s="275"/>
      <c r="K652" s="275"/>
      <c r="L652" s="307"/>
      <c r="M652" s="275"/>
      <c r="N652" s="275"/>
      <c r="O652" s="275"/>
      <c r="P652" s="275"/>
      <c r="Q652" s="275"/>
      <c r="R652" s="275"/>
      <c r="S652" s="275"/>
      <c r="T652" s="275"/>
      <c r="U652" s="275"/>
      <c r="V652" s="275"/>
      <c r="W652" s="275"/>
      <c r="X652" s="275"/>
      <c r="Y652" s="275"/>
      <c r="Z652" s="275"/>
      <c r="AA652" s="275"/>
      <c r="AB652" s="275"/>
      <c r="AC652" s="275"/>
      <c r="AD652" s="275"/>
      <c r="AE652" s="275"/>
      <c r="AF652" s="275"/>
    </row>
    <row r="653" spans="1:32" ht="15.75" customHeight="1">
      <c r="A653" s="332"/>
      <c r="B653" s="275"/>
      <c r="C653" s="275"/>
      <c r="D653" s="275"/>
      <c r="E653" s="275"/>
      <c r="F653" s="275"/>
      <c r="G653" s="275"/>
      <c r="H653" s="275"/>
      <c r="I653" s="275"/>
      <c r="J653" s="275"/>
      <c r="K653" s="275"/>
      <c r="L653" s="307"/>
      <c r="M653" s="275"/>
      <c r="N653" s="275"/>
      <c r="O653" s="275"/>
      <c r="P653" s="275"/>
      <c r="Q653" s="275"/>
      <c r="R653" s="275"/>
      <c r="S653" s="275"/>
      <c r="T653" s="275"/>
      <c r="U653" s="275"/>
      <c r="V653" s="275"/>
      <c r="W653" s="275"/>
      <c r="X653" s="275"/>
      <c r="Y653" s="275"/>
      <c r="Z653" s="275"/>
      <c r="AA653" s="275"/>
      <c r="AB653" s="275"/>
      <c r="AC653" s="275"/>
      <c r="AD653" s="275"/>
      <c r="AE653" s="275"/>
      <c r="AF653" s="275"/>
    </row>
    <row r="654" spans="1:32" ht="15.75" customHeight="1">
      <c r="A654" s="332"/>
      <c r="B654" s="275"/>
      <c r="C654" s="275"/>
      <c r="D654" s="275"/>
      <c r="E654" s="275"/>
      <c r="F654" s="275"/>
      <c r="G654" s="275"/>
      <c r="H654" s="275"/>
      <c r="I654" s="275"/>
      <c r="J654" s="275"/>
      <c r="K654" s="275"/>
      <c r="L654" s="307"/>
      <c r="M654" s="275"/>
      <c r="N654" s="275"/>
      <c r="O654" s="275"/>
      <c r="P654" s="275"/>
      <c r="Q654" s="275"/>
      <c r="R654" s="275"/>
      <c r="S654" s="275"/>
      <c r="T654" s="275"/>
      <c r="U654" s="275"/>
      <c r="V654" s="275"/>
      <c r="W654" s="275"/>
      <c r="X654" s="275"/>
      <c r="Y654" s="275"/>
      <c r="Z654" s="275"/>
      <c r="AA654" s="275"/>
      <c r="AB654" s="275"/>
      <c r="AC654" s="275"/>
      <c r="AD654" s="275"/>
      <c r="AE654" s="275"/>
      <c r="AF654" s="275"/>
    </row>
    <row r="655" spans="1:32" ht="15.75" customHeight="1">
      <c r="A655" s="332"/>
      <c r="B655" s="275"/>
      <c r="C655" s="275"/>
      <c r="D655" s="275"/>
      <c r="E655" s="275"/>
      <c r="F655" s="275"/>
      <c r="G655" s="275"/>
      <c r="H655" s="275"/>
      <c r="I655" s="275"/>
      <c r="J655" s="275"/>
      <c r="K655" s="275"/>
      <c r="L655" s="307"/>
      <c r="M655" s="275"/>
      <c r="N655" s="275"/>
      <c r="O655" s="275"/>
      <c r="P655" s="275"/>
      <c r="Q655" s="275"/>
      <c r="R655" s="275"/>
      <c r="S655" s="275"/>
      <c r="T655" s="275"/>
      <c r="U655" s="275"/>
      <c r="V655" s="275"/>
      <c r="W655" s="275"/>
      <c r="X655" s="275"/>
      <c r="Y655" s="275"/>
      <c r="Z655" s="275"/>
      <c r="AA655" s="275"/>
      <c r="AB655" s="275"/>
      <c r="AC655" s="275"/>
      <c r="AD655" s="275"/>
      <c r="AE655" s="275"/>
      <c r="AF655" s="275"/>
    </row>
    <row r="656" spans="1:32" ht="15.75" customHeight="1">
      <c r="A656" s="332"/>
      <c r="B656" s="275"/>
      <c r="C656" s="275"/>
      <c r="D656" s="275"/>
      <c r="E656" s="275"/>
      <c r="F656" s="275"/>
      <c r="G656" s="275"/>
      <c r="H656" s="275"/>
      <c r="I656" s="275"/>
      <c r="J656" s="275"/>
      <c r="K656" s="275"/>
      <c r="L656" s="307"/>
      <c r="M656" s="275"/>
      <c r="N656" s="275"/>
      <c r="O656" s="275"/>
      <c r="P656" s="275"/>
      <c r="Q656" s="275"/>
      <c r="R656" s="275"/>
      <c r="S656" s="275"/>
      <c r="T656" s="275"/>
      <c r="U656" s="275"/>
      <c r="V656" s="275"/>
      <c r="W656" s="275"/>
      <c r="X656" s="275"/>
      <c r="Y656" s="275"/>
      <c r="Z656" s="275"/>
      <c r="AA656" s="275"/>
      <c r="AB656" s="275"/>
      <c r="AC656" s="275"/>
      <c r="AD656" s="275"/>
      <c r="AE656" s="275"/>
      <c r="AF656" s="275"/>
    </row>
    <row r="657" spans="1:32" ht="15.75" customHeight="1">
      <c r="A657" s="332"/>
      <c r="B657" s="275"/>
      <c r="C657" s="275"/>
      <c r="D657" s="275"/>
      <c r="E657" s="275"/>
      <c r="F657" s="275"/>
      <c r="G657" s="275"/>
      <c r="H657" s="275"/>
      <c r="I657" s="275"/>
      <c r="J657" s="275"/>
      <c r="K657" s="275"/>
      <c r="L657" s="307"/>
      <c r="M657" s="275"/>
      <c r="N657" s="275"/>
      <c r="O657" s="275"/>
      <c r="P657" s="275"/>
      <c r="Q657" s="275"/>
      <c r="R657" s="275"/>
      <c r="S657" s="275"/>
      <c r="T657" s="275"/>
      <c r="U657" s="275"/>
      <c r="V657" s="275"/>
      <c r="W657" s="275"/>
      <c r="X657" s="275"/>
      <c r="Y657" s="275"/>
      <c r="Z657" s="275"/>
      <c r="AA657" s="275"/>
      <c r="AB657" s="275"/>
      <c r="AC657" s="275"/>
      <c r="AD657" s="275"/>
      <c r="AE657" s="275"/>
      <c r="AF657" s="275"/>
    </row>
    <row r="658" spans="1:32" ht="15.75" customHeight="1">
      <c r="A658" s="332"/>
      <c r="B658" s="275"/>
      <c r="C658" s="275"/>
      <c r="D658" s="275"/>
      <c r="E658" s="275"/>
      <c r="F658" s="275"/>
      <c r="G658" s="275"/>
      <c r="H658" s="275"/>
      <c r="I658" s="275"/>
      <c r="J658" s="275"/>
      <c r="K658" s="275"/>
      <c r="L658" s="307"/>
      <c r="M658" s="275"/>
      <c r="N658" s="275"/>
      <c r="O658" s="275"/>
      <c r="P658" s="275"/>
      <c r="Q658" s="275"/>
      <c r="R658" s="275"/>
      <c r="S658" s="275"/>
      <c r="T658" s="275"/>
      <c r="U658" s="275"/>
      <c r="V658" s="275"/>
      <c r="W658" s="275"/>
      <c r="X658" s="275"/>
      <c r="Y658" s="275"/>
      <c r="Z658" s="275"/>
      <c r="AA658" s="275"/>
      <c r="AB658" s="275"/>
      <c r="AC658" s="275"/>
      <c r="AD658" s="275"/>
      <c r="AE658" s="275"/>
      <c r="AF658" s="275"/>
    </row>
    <row r="659" spans="1:32" ht="15.75" customHeight="1">
      <c r="A659" s="332"/>
      <c r="B659" s="275"/>
      <c r="C659" s="275"/>
      <c r="D659" s="275"/>
      <c r="E659" s="275"/>
      <c r="F659" s="275"/>
      <c r="G659" s="275"/>
      <c r="H659" s="275"/>
      <c r="I659" s="275"/>
      <c r="J659" s="275"/>
      <c r="K659" s="275"/>
      <c r="L659" s="307"/>
      <c r="M659" s="275"/>
      <c r="N659" s="275"/>
      <c r="O659" s="275"/>
      <c r="P659" s="275"/>
      <c r="Q659" s="275"/>
      <c r="R659" s="275"/>
      <c r="S659" s="275"/>
      <c r="T659" s="275"/>
      <c r="U659" s="275"/>
      <c r="V659" s="275"/>
      <c r="W659" s="275"/>
      <c r="X659" s="275"/>
      <c r="Y659" s="275"/>
      <c r="Z659" s="275"/>
      <c r="AA659" s="275"/>
      <c r="AB659" s="275"/>
      <c r="AC659" s="275"/>
      <c r="AD659" s="275"/>
      <c r="AE659" s="275"/>
      <c r="AF659" s="275"/>
    </row>
    <row r="660" spans="1:32" ht="15.75" customHeight="1">
      <c r="A660" s="332"/>
      <c r="B660" s="275"/>
      <c r="C660" s="275"/>
      <c r="D660" s="275"/>
      <c r="E660" s="275"/>
      <c r="F660" s="275"/>
      <c r="G660" s="275"/>
      <c r="H660" s="275"/>
      <c r="I660" s="275"/>
      <c r="J660" s="275"/>
      <c r="K660" s="275"/>
      <c r="L660" s="307"/>
      <c r="M660" s="275"/>
      <c r="N660" s="275"/>
      <c r="O660" s="275"/>
      <c r="P660" s="275"/>
      <c r="Q660" s="275"/>
      <c r="R660" s="275"/>
      <c r="S660" s="275"/>
      <c r="T660" s="275"/>
      <c r="U660" s="275"/>
      <c r="V660" s="275"/>
      <c r="W660" s="275"/>
      <c r="X660" s="275"/>
      <c r="Y660" s="275"/>
      <c r="Z660" s="275"/>
      <c r="AA660" s="275"/>
      <c r="AB660" s="275"/>
      <c r="AC660" s="275"/>
      <c r="AD660" s="275"/>
      <c r="AE660" s="275"/>
      <c r="AF660" s="275"/>
    </row>
    <row r="661" spans="1:32" ht="15.75" customHeight="1">
      <c r="A661" s="332"/>
      <c r="B661" s="275"/>
      <c r="C661" s="275"/>
      <c r="D661" s="275"/>
      <c r="E661" s="275"/>
      <c r="F661" s="275"/>
      <c r="G661" s="275"/>
      <c r="H661" s="275"/>
      <c r="I661" s="275"/>
      <c r="J661" s="275"/>
      <c r="K661" s="275"/>
      <c r="L661" s="307"/>
      <c r="M661" s="275"/>
      <c r="N661" s="275"/>
      <c r="O661" s="275"/>
      <c r="P661" s="275"/>
      <c r="Q661" s="275"/>
      <c r="R661" s="275"/>
      <c r="S661" s="275"/>
      <c r="T661" s="275"/>
      <c r="U661" s="275"/>
      <c r="V661" s="275"/>
      <c r="W661" s="275"/>
      <c r="X661" s="275"/>
      <c r="Y661" s="275"/>
      <c r="Z661" s="275"/>
      <c r="AA661" s="275"/>
      <c r="AB661" s="275"/>
      <c r="AC661" s="275"/>
      <c r="AD661" s="275"/>
      <c r="AE661" s="275"/>
      <c r="AF661" s="275"/>
    </row>
    <row r="662" spans="1:32" ht="15.75" customHeight="1">
      <c r="A662" s="332"/>
      <c r="B662" s="275"/>
      <c r="C662" s="275"/>
      <c r="D662" s="275"/>
      <c r="E662" s="275"/>
      <c r="F662" s="275"/>
      <c r="G662" s="275"/>
      <c r="H662" s="275"/>
      <c r="I662" s="275"/>
      <c r="J662" s="275"/>
      <c r="K662" s="275"/>
      <c r="L662" s="307"/>
      <c r="M662" s="275"/>
      <c r="N662" s="275"/>
      <c r="O662" s="275"/>
      <c r="P662" s="275"/>
      <c r="Q662" s="275"/>
      <c r="R662" s="275"/>
      <c r="S662" s="275"/>
      <c r="T662" s="275"/>
      <c r="U662" s="275"/>
      <c r="V662" s="275"/>
      <c r="W662" s="275"/>
      <c r="X662" s="275"/>
      <c r="Y662" s="275"/>
      <c r="Z662" s="275"/>
      <c r="AA662" s="275"/>
      <c r="AB662" s="275"/>
      <c r="AC662" s="275"/>
      <c r="AD662" s="275"/>
      <c r="AE662" s="275"/>
      <c r="AF662" s="275"/>
    </row>
    <row r="663" spans="1:32" ht="15.75" customHeight="1">
      <c r="A663" s="332"/>
      <c r="B663" s="275"/>
      <c r="C663" s="275"/>
      <c r="D663" s="275"/>
      <c r="E663" s="275"/>
      <c r="F663" s="275"/>
      <c r="G663" s="275"/>
      <c r="H663" s="275"/>
      <c r="I663" s="275"/>
      <c r="J663" s="275"/>
      <c r="K663" s="275"/>
      <c r="L663" s="307"/>
      <c r="M663" s="275"/>
      <c r="N663" s="275"/>
      <c r="O663" s="275"/>
      <c r="P663" s="275"/>
      <c r="Q663" s="275"/>
      <c r="R663" s="275"/>
      <c r="S663" s="275"/>
      <c r="T663" s="275"/>
      <c r="U663" s="275"/>
      <c r="V663" s="275"/>
      <c r="W663" s="275"/>
      <c r="X663" s="275"/>
      <c r="Y663" s="275"/>
      <c r="Z663" s="275"/>
      <c r="AA663" s="275"/>
      <c r="AB663" s="275"/>
      <c r="AC663" s="275"/>
      <c r="AD663" s="275"/>
      <c r="AE663" s="275"/>
      <c r="AF663" s="275"/>
    </row>
    <row r="664" spans="1:32" ht="15.75" customHeight="1">
      <c r="A664" s="332"/>
      <c r="B664" s="275"/>
      <c r="C664" s="275"/>
      <c r="D664" s="275"/>
      <c r="E664" s="275"/>
      <c r="F664" s="275"/>
      <c r="G664" s="275"/>
      <c r="H664" s="275"/>
      <c r="I664" s="275"/>
      <c r="J664" s="275"/>
      <c r="K664" s="275"/>
      <c r="L664" s="307"/>
      <c r="M664" s="275"/>
      <c r="N664" s="275"/>
      <c r="O664" s="275"/>
      <c r="P664" s="275"/>
      <c r="Q664" s="275"/>
      <c r="R664" s="275"/>
      <c r="S664" s="275"/>
      <c r="T664" s="275"/>
      <c r="U664" s="275"/>
      <c r="V664" s="275"/>
      <c r="W664" s="275"/>
      <c r="X664" s="275"/>
      <c r="Y664" s="275"/>
      <c r="Z664" s="275"/>
      <c r="AA664" s="275"/>
      <c r="AB664" s="275"/>
      <c r="AC664" s="275"/>
      <c r="AD664" s="275"/>
      <c r="AE664" s="275"/>
      <c r="AF664" s="275"/>
    </row>
    <row r="665" spans="1:32" ht="15.75" customHeight="1">
      <c r="A665" s="332"/>
      <c r="B665" s="275"/>
      <c r="C665" s="275"/>
      <c r="D665" s="275"/>
      <c r="E665" s="275"/>
      <c r="F665" s="275"/>
      <c r="G665" s="275"/>
      <c r="H665" s="275"/>
      <c r="I665" s="275"/>
      <c r="J665" s="275"/>
      <c r="K665" s="275"/>
      <c r="L665" s="307"/>
      <c r="M665" s="275"/>
      <c r="N665" s="275"/>
      <c r="O665" s="275"/>
      <c r="P665" s="275"/>
      <c r="Q665" s="275"/>
      <c r="R665" s="275"/>
      <c r="S665" s="275"/>
      <c r="T665" s="275"/>
      <c r="U665" s="275"/>
      <c r="V665" s="275"/>
      <c r="W665" s="275"/>
      <c r="X665" s="275"/>
      <c r="Y665" s="275"/>
      <c r="Z665" s="275"/>
      <c r="AA665" s="275"/>
      <c r="AB665" s="275"/>
      <c r="AC665" s="275"/>
      <c r="AD665" s="275"/>
      <c r="AE665" s="275"/>
      <c r="AF665" s="275"/>
    </row>
    <row r="666" spans="1:32" ht="15.75" customHeight="1">
      <c r="A666" s="332"/>
      <c r="B666" s="275"/>
      <c r="C666" s="275"/>
      <c r="D666" s="275"/>
      <c r="E666" s="275"/>
      <c r="F666" s="275"/>
      <c r="G666" s="275"/>
      <c r="H666" s="275"/>
      <c r="I666" s="275"/>
      <c r="J666" s="275"/>
      <c r="K666" s="275"/>
      <c r="L666" s="307"/>
      <c r="M666" s="275"/>
      <c r="N666" s="275"/>
      <c r="O666" s="275"/>
      <c r="P666" s="275"/>
      <c r="Q666" s="275"/>
      <c r="R666" s="275"/>
      <c r="S666" s="275"/>
      <c r="T666" s="275"/>
      <c r="U666" s="275"/>
      <c r="V666" s="275"/>
      <c r="W666" s="275"/>
      <c r="X666" s="275"/>
      <c r="Y666" s="275"/>
      <c r="Z666" s="275"/>
      <c r="AA666" s="275"/>
      <c r="AB666" s="275"/>
      <c r="AC666" s="275"/>
      <c r="AD666" s="275"/>
      <c r="AE666" s="275"/>
      <c r="AF666" s="275"/>
    </row>
    <row r="667" spans="1:32" ht="15.75" customHeight="1">
      <c r="A667" s="332"/>
      <c r="B667" s="275"/>
      <c r="C667" s="275"/>
      <c r="D667" s="275"/>
      <c r="E667" s="275"/>
      <c r="F667" s="275"/>
      <c r="G667" s="275"/>
      <c r="H667" s="275"/>
      <c r="I667" s="275"/>
      <c r="J667" s="275"/>
      <c r="K667" s="275"/>
      <c r="L667" s="307"/>
      <c r="M667" s="275"/>
      <c r="N667" s="275"/>
      <c r="O667" s="275"/>
      <c r="P667" s="275"/>
      <c r="Q667" s="275"/>
      <c r="R667" s="275"/>
      <c r="S667" s="275"/>
      <c r="T667" s="275"/>
      <c r="U667" s="275"/>
      <c r="V667" s="275"/>
      <c r="W667" s="275"/>
      <c r="X667" s="275"/>
      <c r="Y667" s="275"/>
      <c r="Z667" s="275"/>
      <c r="AA667" s="275"/>
      <c r="AB667" s="275"/>
      <c r="AC667" s="275"/>
      <c r="AD667" s="275"/>
      <c r="AE667" s="275"/>
      <c r="AF667" s="275"/>
    </row>
    <row r="668" spans="1:32" ht="15.75" customHeight="1">
      <c r="A668" s="332"/>
      <c r="B668" s="275"/>
      <c r="C668" s="275"/>
      <c r="D668" s="275"/>
      <c r="E668" s="275"/>
      <c r="F668" s="275"/>
      <c r="G668" s="275"/>
      <c r="H668" s="275"/>
      <c r="I668" s="275"/>
      <c r="J668" s="275"/>
      <c r="K668" s="275"/>
      <c r="L668" s="307"/>
      <c r="M668" s="275"/>
      <c r="N668" s="275"/>
      <c r="O668" s="275"/>
      <c r="P668" s="275"/>
      <c r="Q668" s="275"/>
      <c r="R668" s="275"/>
      <c r="S668" s="275"/>
      <c r="T668" s="275"/>
      <c r="U668" s="275"/>
      <c r="V668" s="275"/>
      <c r="W668" s="275"/>
      <c r="X668" s="275"/>
      <c r="Y668" s="275"/>
      <c r="Z668" s="275"/>
      <c r="AA668" s="275"/>
      <c r="AB668" s="275"/>
      <c r="AC668" s="275"/>
      <c r="AD668" s="275"/>
      <c r="AE668" s="275"/>
      <c r="AF668" s="275"/>
    </row>
    <row r="669" spans="1:32" ht="15.75" customHeight="1">
      <c r="A669" s="332"/>
      <c r="B669" s="275"/>
      <c r="C669" s="275"/>
      <c r="D669" s="275"/>
      <c r="E669" s="275"/>
      <c r="F669" s="275"/>
      <c r="G669" s="275"/>
      <c r="H669" s="275"/>
      <c r="I669" s="275"/>
      <c r="J669" s="275"/>
      <c r="K669" s="275"/>
      <c r="L669" s="307"/>
      <c r="M669" s="275"/>
      <c r="N669" s="275"/>
      <c r="O669" s="275"/>
      <c r="P669" s="275"/>
      <c r="Q669" s="275"/>
      <c r="R669" s="275"/>
      <c r="S669" s="275"/>
      <c r="T669" s="275"/>
      <c r="U669" s="275"/>
      <c r="V669" s="275"/>
      <c r="W669" s="275"/>
      <c r="X669" s="275"/>
      <c r="Y669" s="275"/>
      <c r="Z669" s="275"/>
      <c r="AA669" s="275"/>
      <c r="AB669" s="275"/>
      <c r="AC669" s="275"/>
      <c r="AD669" s="275"/>
      <c r="AE669" s="275"/>
      <c r="AF669" s="275"/>
    </row>
    <row r="670" spans="1:32" ht="15.75" customHeight="1">
      <c r="A670" s="332"/>
      <c r="B670" s="275"/>
      <c r="C670" s="275"/>
      <c r="D670" s="275"/>
      <c r="E670" s="275"/>
      <c r="F670" s="275"/>
      <c r="G670" s="275"/>
      <c r="H670" s="275"/>
      <c r="I670" s="275"/>
      <c r="J670" s="275"/>
      <c r="K670" s="275"/>
      <c r="L670" s="307"/>
      <c r="M670" s="275"/>
      <c r="N670" s="275"/>
      <c r="O670" s="275"/>
      <c r="P670" s="275"/>
      <c r="Q670" s="275"/>
      <c r="R670" s="275"/>
      <c r="S670" s="275"/>
      <c r="T670" s="275"/>
      <c r="U670" s="275"/>
      <c r="V670" s="275"/>
      <c r="W670" s="275"/>
      <c r="X670" s="275"/>
      <c r="Y670" s="275"/>
      <c r="Z670" s="275"/>
      <c r="AA670" s="275"/>
      <c r="AB670" s="275"/>
      <c r="AC670" s="275"/>
      <c r="AD670" s="275"/>
      <c r="AE670" s="275"/>
      <c r="AF670" s="275"/>
    </row>
    <row r="671" spans="1:32" ht="15.75" customHeight="1">
      <c r="A671" s="332"/>
      <c r="B671" s="275"/>
      <c r="C671" s="275"/>
      <c r="D671" s="275"/>
      <c r="E671" s="275"/>
      <c r="F671" s="275"/>
      <c r="G671" s="275"/>
      <c r="H671" s="275"/>
      <c r="I671" s="275"/>
      <c r="J671" s="275"/>
      <c r="K671" s="275"/>
      <c r="L671" s="307"/>
      <c r="M671" s="275"/>
      <c r="N671" s="275"/>
      <c r="O671" s="275"/>
      <c r="P671" s="275"/>
      <c r="Q671" s="275"/>
      <c r="R671" s="275"/>
      <c r="S671" s="275"/>
      <c r="T671" s="275"/>
      <c r="U671" s="275"/>
      <c r="V671" s="275"/>
      <c r="W671" s="275"/>
      <c r="X671" s="275"/>
      <c r="Y671" s="275"/>
      <c r="Z671" s="275"/>
      <c r="AA671" s="275"/>
      <c r="AB671" s="275"/>
      <c r="AC671" s="275"/>
      <c r="AD671" s="275"/>
      <c r="AE671" s="275"/>
      <c r="AF671" s="275"/>
    </row>
    <row r="672" spans="1:32" ht="15.75" customHeight="1">
      <c r="A672" s="332"/>
      <c r="B672" s="275"/>
      <c r="C672" s="275"/>
      <c r="D672" s="275"/>
      <c r="E672" s="275"/>
      <c r="F672" s="275"/>
      <c r="G672" s="275"/>
      <c r="H672" s="275"/>
      <c r="I672" s="275"/>
      <c r="J672" s="275"/>
      <c r="K672" s="275"/>
      <c r="L672" s="307"/>
      <c r="M672" s="275"/>
      <c r="N672" s="275"/>
      <c r="O672" s="275"/>
      <c r="P672" s="275"/>
      <c r="Q672" s="275"/>
      <c r="R672" s="275"/>
      <c r="S672" s="275"/>
      <c r="T672" s="275"/>
      <c r="U672" s="275"/>
      <c r="V672" s="275"/>
      <c r="W672" s="275"/>
      <c r="X672" s="275"/>
      <c r="Y672" s="275"/>
      <c r="Z672" s="275"/>
      <c r="AA672" s="275"/>
      <c r="AB672" s="275"/>
      <c r="AC672" s="275"/>
      <c r="AD672" s="275"/>
      <c r="AE672" s="275"/>
      <c r="AF672" s="275"/>
    </row>
    <row r="673" spans="1:32" ht="15.75" customHeight="1">
      <c r="A673" s="332"/>
      <c r="B673" s="275"/>
      <c r="C673" s="275"/>
      <c r="D673" s="275"/>
      <c r="E673" s="275"/>
      <c r="F673" s="275"/>
      <c r="G673" s="275"/>
      <c r="H673" s="275"/>
      <c r="I673" s="275"/>
      <c r="J673" s="275"/>
      <c r="K673" s="275"/>
      <c r="L673" s="307"/>
      <c r="M673" s="275"/>
      <c r="N673" s="275"/>
      <c r="O673" s="275"/>
      <c r="P673" s="275"/>
      <c r="Q673" s="275"/>
      <c r="R673" s="275"/>
      <c r="S673" s="275"/>
      <c r="T673" s="275"/>
      <c r="U673" s="275"/>
      <c r="V673" s="275"/>
      <c r="W673" s="275"/>
      <c r="X673" s="275"/>
      <c r="Y673" s="275"/>
      <c r="Z673" s="275"/>
      <c r="AA673" s="275"/>
      <c r="AB673" s="275"/>
      <c r="AC673" s="275"/>
      <c r="AD673" s="275"/>
      <c r="AE673" s="275"/>
      <c r="AF673" s="275"/>
    </row>
    <row r="674" spans="1:32" ht="15.75" customHeight="1">
      <c r="A674" s="332"/>
      <c r="B674" s="275"/>
      <c r="C674" s="275"/>
      <c r="D674" s="275"/>
      <c r="E674" s="275"/>
      <c r="F674" s="275"/>
      <c r="G674" s="275"/>
      <c r="H674" s="275"/>
      <c r="I674" s="275"/>
      <c r="J674" s="275"/>
      <c r="K674" s="275"/>
      <c r="L674" s="307"/>
      <c r="M674" s="275"/>
      <c r="N674" s="275"/>
      <c r="O674" s="275"/>
      <c r="P674" s="275"/>
      <c r="Q674" s="275"/>
      <c r="R674" s="275"/>
      <c r="S674" s="275"/>
      <c r="T674" s="275"/>
      <c r="U674" s="275"/>
      <c r="V674" s="275"/>
      <c r="W674" s="275"/>
      <c r="X674" s="275"/>
      <c r="Y674" s="275"/>
      <c r="Z674" s="275"/>
      <c r="AA674" s="275"/>
      <c r="AB674" s="275"/>
      <c r="AC674" s="275"/>
      <c r="AD674" s="275"/>
      <c r="AE674" s="275"/>
      <c r="AF674" s="275"/>
    </row>
    <row r="675" spans="1:32" ht="15.75" customHeight="1">
      <c r="A675" s="332"/>
      <c r="B675" s="275"/>
      <c r="C675" s="275"/>
      <c r="D675" s="275"/>
      <c r="E675" s="275"/>
      <c r="F675" s="275"/>
      <c r="G675" s="275"/>
      <c r="H675" s="275"/>
      <c r="I675" s="275"/>
      <c r="J675" s="275"/>
      <c r="K675" s="275"/>
      <c r="L675" s="307"/>
      <c r="M675" s="275"/>
      <c r="N675" s="275"/>
      <c r="O675" s="275"/>
      <c r="P675" s="275"/>
      <c r="Q675" s="275"/>
      <c r="R675" s="275"/>
      <c r="S675" s="275"/>
      <c r="T675" s="275"/>
      <c r="U675" s="275"/>
      <c r="V675" s="275"/>
      <c r="W675" s="275"/>
      <c r="X675" s="275"/>
      <c r="Y675" s="275"/>
      <c r="Z675" s="275"/>
      <c r="AA675" s="275"/>
      <c r="AB675" s="275"/>
      <c r="AC675" s="275"/>
      <c r="AD675" s="275"/>
      <c r="AE675" s="275"/>
      <c r="AF675" s="275"/>
    </row>
    <row r="676" spans="1:32" ht="15.75" customHeight="1">
      <c r="A676" s="332"/>
      <c r="B676" s="275"/>
      <c r="C676" s="275"/>
      <c r="D676" s="275"/>
      <c r="E676" s="275"/>
      <c r="F676" s="275"/>
      <c r="G676" s="275"/>
      <c r="H676" s="275"/>
      <c r="I676" s="275"/>
      <c r="J676" s="275"/>
      <c r="K676" s="275"/>
      <c r="L676" s="307"/>
      <c r="M676" s="275"/>
      <c r="N676" s="275"/>
      <c r="O676" s="275"/>
      <c r="P676" s="275"/>
      <c r="Q676" s="275"/>
      <c r="R676" s="275"/>
      <c r="S676" s="275"/>
      <c r="T676" s="275"/>
      <c r="U676" s="275"/>
      <c r="V676" s="275"/>
      <c r="W676" s="275"/>
      <c r="X676" s="275"/>
      <c r="Y676" s="275"/>
      <c r="Z676" s="275"/>
      <c r="AA676" s="275"/>
      <c r="AB676" s="275"/>
      <c r="AC676" s="275"/>
      <c r="AD676" s="275"/>
      <c r="AE676" s="275"/>
      <c r="AF676" s="275"/>
    </row>
    <row r="677" spans="1:32" ht="15.75" customHeight="1">
      <c r="A677" s="332"/>
      <c r="B677" s="275"/>
      <c r="C677" s="275"/>
      <c r="D677" s="275"/>
      <c r="E677" s="275"/>
      <c r="F677" s="275"/>
      <c r="G677" s="275"/>
      <c r="H677" s="275"/>
      <c r="I677" s="275"/>
      <c r="J677" s="275"/>
      <c r="K677" s="275"/>
      <c r="L677" s="307"/>
      <c r="M677" s="275"/>
      <c r="N677" s="275"/>
      <c r="O677" s="275"/>
      <c r="P677" s="275"/>
      <c r="Q677" s="275"/>
      <c r="R677" s="275"/>
      <c r="S677" s="275"/>
      <c r="T677" s="275"/>
      <c r="U677" s="275"/>
      <c r="V677" s="275"/>
      <c r="W677" s="275"/>
      <c r="X677" s="275"/>
      <c r="Y677" s="275"/>
      <c r="Z677" s="275"/>
      <c r="AA677" s="275"/>
      <c r="AB677" s="275"/>
      <c r="AC677" s="275"/>
      <c r="AD677" s="275"/>
      <c r="AE677" s="275"/>
      <c r="AF677" s="275"/>
    </row>
    <row r="678" spans="1:32" ht="15.75" customHeight="1">
      <c r="A678" s="332"/>
      <c r="B678" s="275"/>
      <c r="C678" s="275"/>
      <c r="D678" s="275"/>
      <c r="E678" s="275"/>
      <c r="F678" s="275"/>
      <c r="G678" s="275"/>
      <c r="H678" s="275"/>
      <c r="I678" s="275"/>
      <c r="J678" s="275"/>
      <c r="K678" s="275"/>
      <c r="L678" s="307"/>
      <c r="M678" s="275"/>
      <c r="N678" s="275"/>
      <c r="O678" s="275"/>
      <c r="P678" s="275"/>
      <c r="Q678" s="275"/>
      <c r="R678" s="275"/>
      <c r="S678" s="275"/>
      <c r="T678" s="275"/>
      <c r="U678" s="275"/>
      <c r="V678" s="275"/>
      <c r="W678" s="275"/>
      <c r="X678" s="275"/>
      <c r="Y678" s="275"/>
      <c r="Z678" s="275"/>
      <c r="AA678" s="275"/>
      <c r="AB678" s="275"/>
      <c r="AC678" s="275"/>
      <c r="AD678" s="275"/>
      <c r="AE678" s="275"/>
      <c r="AF678" s="275"/>
    </row>
    <row r="679" spans="1:32" ht="15.75" customHeight="1">
      <c r="A679" s="332"/>
      <c r="B679" s="275"/>
      <c r="C679" s="275"/>
      <c r="D679" s="275"/>
      <c r="E679" s="275"/>
      <c r="F679" s="275"/>
      <c r="G679" s="275"/>
      <c r="H679" s="275"/>
      <c r="I679" s="275"/>
      <c r="J679" s="275"/>
      <c r="K679" s="275"/>
      <c r="L679" s="307"/>
      <c r="M679" s="275"/>
      <c r="N679" s="275"/>
      <c r="O679" s="275"/>
      <c r="P679" s="275"/>
      <c r="Q679" s="275"/>
      <c r="R679" s="275"/>
      <c r="S679" s="275"/>
      <c r="T679" s="275"/>
      <c r="U679" s="275"/>
      <c r="V679" s="275"/>
      <c r="W679" s="275"/>
      <c r="X679" s="275"/>
      <c r="Y679" s="275"/>
      <c r="Z679" s="275"/>
      <c r="AA679" s="275"/>
      <c r="AB679" s="275"/>
      <c r="AC679" s="275"/>
      <c r="AD679" s="275"/>
      <c r="AE679" s="275"/>
      <c r="AF679" s="275"/>
    </row>
    <row r="680" spans="1:32" ht="15.75" customHeight="1">
      <c r="A680" s="332"/>
      <c r="B680" s="275"/>
      <c r="C680" s="275"/>
      <c r="D680" s="275"/>
      <c r="E680" s="275"/>
      <c r="F680" s="275"/>
      <c r="G680" s="275"/>
      <c r="H680" s="275"/>
      <c r="I680" s="275"/>
      <c r="J680" s="275"/>
      <c r="K680" s="275"/>
      <c r="L680" s="307"/>
      <c r="M680" s="275"/>
      <c r="N680" s="275"/>
      <c r="O680" s="275"/>
      <c r="P680" s="275"/>
      <c r="Q680" s="275"/>
      <c r="R680" s="275"/>
      <c r="S680" s="275"/>
      <c r="T680" s="275"/>
      <c r="U680" s="275"/>
      <c r="V680" s="275"/>
      <c r="W680" s="275"/>
      <c r="X680" s="275"/>
      <c r="Y680" s="275"/>
      <c r="Z680" s="275"/>
      <c r="AA680" s="275"/>
      <c r="AB680" s="275"/>
      <c r="AC680" s="275"/>
      <c r="AD680" s="275"/>
      <c r="AE680" s="275"/>
      <c r="AF680" s="275"/>
    </row>
    <row r="681" spans="1:32" ht="15.75" customHeight="1">
      <c r="A681" s="332"/>
      <c r="B681" s="275"/>
      <c r="C681" s="275"/>
      <c r="D681" s="275"/>
      <c r="E681" s="275"/>
      <c r="F681" s="275"/>
      <c r="G681" s="275"/>
      <c r="H681" s="275"/>
      <c r="I681" s="275"/>
      <c r="J681" s="275"/>
      <c r="K681" s="275"/>
      <c r="L681" s="307"/>
      <c r="M681" s="275"/>
      <c r="N681" s="275"/>
      <c r="O681" s="275"/>
      <c r="P681" s="275"/>
      <c r="Q681" s="275"/>
      <c r="R681" s="275"/>
      <c r="S681" s="275"/>
      <c r="T681" s="275"/>
      <c r="U681" s="275"/>
      <c r="V681" s="275"/>
      <c r="W681" s="275"/>
      <c r="X681" s="275"/>
      <c r="Y681" s="275"/>
      <c r="Z681" s="275"/>
      <c r="AA681" s="275"/>
      <c r="AB681" s="275"/>
      <c r="AC681" s="275"/>
      <c r="AD681" s="275"/>
      <c r="AE681" s="275"/>
      <c r="AF681" s="275"/>
    </row>
    <row r="682" spans="1:32" ht="15.75" customHeight="1">
      <c r="A682" s="332"/>
      <c r="B682" s="275"/>
      <c r="C682" s="275"/>
      <c r="D682" s="275"/>
      <c r="E682" s="275"/>
      <c r="F682" s="275"/>
      <c r="G682" s="275"/>
      <c r="H682" s="275"/>
      <c r="I682" s="275"/>
      <c r="J682" s="275"/>
      <c r="K682" s="275"/>
      <c r="L682" s="307"/>
      <c r="M682" s="275"/>
      <c r="N682" s="275"/>
      <c r="O682" s="275"/>
      <c r="P682" s="275"/>
      <c r="Q682" s="275"/>
      <c r="R682" s="275"/>
      <c r="S682" s="275"/>
      <c r="T682" s="275"/>
      <c r="U682" s="275"/>
      <c r="V682" s="275"/>
      <c r="W682" s="275"/>
      <c r="X682" s="275"/>
      <c r="Y682" s="275"/>
      <c r="Z682" s="275"/>
      <c r="AA682" s="275"/>
      <c r="AB682" s="275"/>
      <c r="AC682" s="275"/>
      <c r="AD682" s="275"/>
      <c r="AE682" s="275"/>
      <c r="AF682" s="275"/>
    </row>
    <row r="683" spans="1:32" ht="15.75" customHeight="1">
      <c r="A683" s="332"/>
      <c r="B683" s="275"/>
      <c r="C683" s="275"/>
      <c r="D683" s="275"/>
      <c r="E683" s="275"/>
      <c r="F683" s="275"/>
      <c r="G683" s="275"/>
      <c r="H683" s="275"/>
      <c r="I683" s="275"/>
      <c r="J683" s="275"/>
      <c r="K683" s="275"/>
      <c r="L683" s="307"/>
      <c r="M683" s="275"/>
      <c r="N683" s="275"/>
      <c r="O683" s="275"/>
      <c r="P683" s="275"/>
      <c r="Q683" s="275"/>
      <c r="R683" s="275"/>
      <c r="S683" s="275"/>
      <c r="T683" s="275"/>
      <c r="U683" s="275"/>
      <c r="V683" s="275"/>
      <c r="W683" s="275"/>
      <c r="X683" s="275"/>
      <c r="Y683" s="275"/>
      <c r="Z683" s="275"/>
      <c r="AA683" s="275"/>
      <c r="AB683" s="275"/>
      <c r="AC683" s="275"/>
      <c r="AD683" s="275"/>
      <c r="AE683" s="275"/>
      <c r="AF683" s="275"/>
    </row>
    <row r="684" spans="1:32" ht="15.75" customHeight="1">
      <c r="A684" s="332"/>
      <c r="B684" s="275"/>
      <c r="C684" s="275"/>
      <c r="D684" s="275"/>
      <c r="E684" s="275"/>
      <c r="F684" s="275"/>
      <c r="G684" s="275"/>
      <c r="H684" s="275"/>
      <c r="I684" s="275"/>
      <c r="J684" s="275"/>
      <c r="K684" s="275"/>
      <c r="L684" s="307"/>
      <c r="M684" s="275"/>
      <c r="N684" s="275"/>
      <c r="O684" s="275"/>
      <c r="P684" s="275"/>
      <c r="Q684" s="275"/>
      <c r="R684" s="275"/>
      <c r="S684" s="275"/>
      <c r="T684" s="275"/>
      <c r="U684" s="275"/>
      <c r="V684" s="275"/>
      <c r="W684" s="275"/>
      <c r="X684" s="275"/>
      <c r="Y684" s="275"/>
      <c r="Z684" s="275"/>
      <c r="AA684" s="275"/>
      <c r="AB684" s="275"/>
      <c r="AC684" s="275"/>
      <c r="AD684" s="275"/>
      <c r="AE684" s="275"/>
      <c r="AF684" s="275"/>
    </row>
    <row r="685" spans="1:32" ht="15.75" customHeight="1">
      <c r="A685" s="332"/>
      <c r="B685" s="275"/>
      <c r="C685" s="275"/>
      <c r="D685" s="275"/>
      <c r="E685" s="275"/>
      <c r="F685" s="275"/>
      <c r="G685" s="275"/>
      <c r="H685" s="275"/>
      <c r="I685" s="275"/>
      <c r="J685" s="275"/>
      <c r="K685" s="275"/>
      <c r="L685" s="307"/>
      <c r="M685" s="275"/>
      <c r="N685" s="275"/>
      <c r="O685" s="275"/>
      <c r="P685" s="275"/>
      <c r="Q685" s="275"/>
      <c r="R685" s="275"/>
      <c r="S685" s="275"/>
      <c r="T685" s="275"/>
      <c r="U685" s="275"/>
      <c r="V685" s="275"/>
      <c r="W685" s="275"/>
      <c r="X685" s="275"/>
      <c r="Y685" s="275"/>
      <c r="Z685" s="275"/>
      <c r="AA685" s="275"/>
      <c r="AB685" s="275"/>
      <c r="AC685" s="275"/>
      <c r="AD685" s="275"/>
      <c r="AE685" s="275"/>
      <c r="AF685" s="275"/>
    </row>
    <row r="686" spans="1:32" ht="15.75" customHeight="1">
      <c r="A686" s="332"/>
      <c r="B686" s="275"/>
      <c r="C686" s="275"/>
      <c r="D686" s="275"/>
      <c r="E686" s="275"/>
      <c r="F686" s="275"/>
      <c r="G686" s="275"/>
      <c r="H686" s="275"/>
      <c r="I686" s="275"/>
      <c r="J686" s="275"/>
      <c r="K686" s="275"/>
      <c r="L686" s="307"/>
      <c r="M686" s="275"/>
      <c r="N686" s="275"/>
      <c r="O686" s="275"/>
      <c r="P686" s="275"/>
      <c r="Q686" s="275"/>
      <c r="R686" s="275"/>
      <c r="S686" s="275"/>
      <c r="T686" s="275"/>
      <c r="U686" s="275"/>
      <c r="V686" s="275"/>
      <c r="W686" s="275"/>
      <c r="X686" s="275"/>
      <c r="Y686" s="275"/>
      <c r="Z686" s="275"/>
      <c r="AA686" s="275"/>
      <c r="AB686" s="275"/>
      <c r="AC686" s="275"/>
      <c r="AD686" s="275"/>
      <c r="AE686" s="275"/>
      <c r="AF686" s="275"/>
    </row>
    <row r="687" spans="1:32" ht="15.75" customHeight="1">
      <c r="A687" s="332"/>
      <c r="B687" s="275"/>
      <c r="C687" s="275"/>
      <c r="D687" s="275"/>
      <c r="E687" s="275"/>
      <c r="F687" s="275"/>
      <c r="G687" s="275"/>
      <c r="H687" s="275"/>
      <c r="I687" s="275"/>
      <c r="J687" s="275"/>
      <c r="K687" s="275"/>
      <c r="L687" s="307"/>
      <c r="M687" s="275"/>
      <c r="N687" s="275"/>
      <c r="O687" s="275"/>
      <c r="P687" s="275"/>
      <c r="Q687" s="275"/>
      <c r="R687" s="275"/>
      <c r="S687" s="275"/>
      <c r="T687" s="275"/>
      <c r="U687" s="275"/>
      <c r="V687" s="275"/>
      <c r="W687" s="275"/>
      <c r="X687" s="275"/>
      <c r="Y687" s="275"/>
      <c r="Z687" s="275"/>
      <c r="AA687" s="275"/>
      <c r="AB687" s="275"/>
      <c r="AC687" s="275"/>
      <c r="AD687" s="275"/>
      <c r="AE687" s="275"/>
      <c r="AF687" s="275"/>
    </row>
    <row r="688" spans="1:32" ht="15.75" customHeight="1">
      <c r="A688" s="332"/>
      <c r="B688" s="275"/>
      <c r="C688" s="275"/>
      <c r="D688" s="275"/>
      <c r="E688" s="275"/>
      <c r="F688" s="275"/>
      <c r="G688" s="275"/>
      <c r="H688" s="275"/>
      <c r="I688" s="275"/>
      <c r="J688" s="275"/>
      <c r="K688" s="275"/>
      <c r="L688" s="307"/>
      <c r="M688" s="275"/>
      <c r="N688" s="275"/>
      <c r="O688" s="275"/>
      <c r="P688" s="275"/>
      <c r="Q688" s="275"/>
      <c r="R688" s="275"/>
      <c r="S688" s="275"/>
      <c r="T688" s="275"/>
      <c r="U688" s="275"/>
      <c r="V688" s="275"/>
      <c r="W688" s="275"/>
      <c r="X688" s="275"/>
      <c r="Y688" s="275"/>
      <c r="Z688" s="275"/>
      <c r="AA688" s="275"/>
      <c r="AB688" s="275"/>
      <c r="AC688" s="275"/>
      <c r="AD688" s="275"/>
      <c r="AE688" s="275"/>
      <c r="AF688" s="275"/>
    </row>
    <row r="689" spans="1:32" ht="15.75" customHeight="1">
      <c r="A689" s="332"/>
      <c r="B689" s="275"/>
      <c r="C689" s="275"/>
      <c r="D689" s="275"/>
      <c r="E689" s="275"/>
      <c r="F689" s="275"/>
      <c r="G689" s="275"/>
      <c r="H689" s="275"/>
      <c r="I689" s="275"/>
      <c r="J689" s="275"/>
      <c r="K689" s="275"/>
      <c r="L689" s="307"/>
      <c r="M689" s="275"/>
      <c r="N689" s="275"/>
      <c r="O689" s="275"/>
      <c r="P689" s="275"/>
      <c r="Q689" s="275"/>
      <c r="R689" s="275"/>
      <c r="S689" s="275"/>
      <c r="T689" s="275"/>
      <c r="U689" s="275"/>
      <c r="V689" s="275"/>
      <c r="W689" s="275"/>
      <c r="X689" s="275"/>
      <c r="Y689" s="275"/>
      <c r="Z689" s="275"/>
      <c r="AA689" s="275"/>
      <c r="AB689" s="275"/>
      <c r="AC689" s="275"/>
      <c r="AD689" s="275"/>
      <c r="AE689" s="275"/>
      <c r="AF689" s="275"/>
    </row>
    <row r="690" spans="1:32" ht="15.75" customHeight="1">
      <c r="A690" s="332"/>
      <c r="B690" s="275"/>
      <c r="C690" s="275"/>
      <c r="D690" s="275"/>
      <c r="E690" s="275"/>
      <c r="F690" s="275"/>
      <c r="G690" s="275"/>
      <c r="H690" s="275"/>
      <c r="I690" s="275"/>
      <c r="J690" s="275"/>
      <c r="K690" s="275"/>
      <c r="L690" s="307"/>
      <c r="M690" s="275"/>
      <c r="N690" s="275"/>
      <c r="O690" s="275"/>
      <c r="P690" s="275"/>
      <c r="Q690" s="275"/>
      <c r="R690" s="275"/>
      <c r="S690" s="275"/>
      <c r="T690" s="275"/>
      <c r="U690" s="275"/>
      <c r="V690" s="275"/>
      <c r="W690" s="275"/>
      <c r="X690" s="275"/>
      <c r="Y690" s="275"/>
      <c r="Z690" s="275"/>
      <c r="AA690" s="275"/>
      <c r="AB690" s="275"/>
      <c r="AC690" s="275"/>
      <c r="AD690" s="275"/>
      <c r="AE690" s="275"/>
      <c r="AF690" s="275"/>
    </row>
    <row r="691" spans="1:32" ht="15.75" customHeight="1">
      <c r="A691" s="332"/>
      <c r="B691" s="275"/>
      <c r="C691" s="275"/>
      <c r="D691" s="275"/>
      <c r="E691" s="275"/>
      <c r="F691" s="275"/>
      <c r="G691" s="275"/>
      <c r="H691" s="275"/>
      <c r="I691" s="275"/>
      <c r="J691" s="275"/>
      <c r="K691" s="275"/>
      <c r="L691" s="307"/>
      <c r="M691" s="275"/>
      <c r="N691" s="275"/>
      <c r="O691" s="275"/>
      <c r="P691" s="275"/>
      <c r="Q691" s="275"/>
      <c r="R691" s="275"/>
      <c r="S691" s="275"/>
      <c r="T691" s="275"/>
      <c r="U691" s="275"/>
      <c r="V691" s="275"/>
      <c r="W691" s="275"/>
      <c r="X691" s="275"/>
      <c r="Y691" s="275"/>
      <c r="Z691" s="275"/>
      <c r="AA691" s="275"/>
      <c r="AB691" s="275"/>
      <c r="AC691" s="275"/>
      <c r="AD691" s="275"/>
      <c r="AE691" s="275"/>
      <c r="AF691" s="275"/>
    </row>
    <row r="692" spans="1:32" ht="15.75" customHeight="1">
      <c r="A692" s="332"/>
      <c r="B692" s="275"/>
      <c r="C692" s="275"/>
      <c r="D692" s="275"/>
      <c r="E692" s="275"/>
      <c r="F692" s="275"/>
      <c r="G692" s="275"/>
      <c r="H692" s="275"/>
      <c r="I692" s="275"/>
      <c r="J692" s="275"/>
      <c r="K692" s="275"/>
      <c r="L692" s="307"/>
      <c r="M692" s="275"/>
      <c r="N692" s="275"/>
      <c r="O692" s="275"/>
      <c r="P692" s="275"/>
      <c r="Q692" s="275"/>
      <c r="R692" s="275"/>
      <c r="S692" s="275"/>
      <c r="T692" s="275"/>
      <c r="U692" s="275"/>
      <c r="V692" s="275"/>
      <c r="W692" s="275"/>
      <c r="X692" s="275"/>
      <c r="Y692" s="275"/>
      <c r="Z692" s="275"/>
      <c r="AA692" s="275"/>
      <c r="AB692" s="275"/>
      <c r="AC692" s="275"/>
      <c r="AD692" s="275"/>
      <c r="AE692" s="275"/>
      <c r="AF692" s="275"/>
    </row>
    <row r="693" spans="1:32" ht="15.75" customHeight="1">
      <c r="A693" s="332"/>
      <c r="B693" s="275"/>
      <c r="C693" s="275"/>
      <c r="D693" s="275"/>
      <c r="E693" s="275"/>
      <c r="F693" s="275"/>
      <c r="G693" s="275"/>
      <c r="H693" s="275"/>
      <c r="I693" s="275"/>
      <c r="J693" s="275"/>
      <c r="K693" s="275"/>
      <c r="L693" s="307"/>
      <c r="M693" s="275"/>
      <c r="N693" s="275"/>
      <c r="O693" s="275"/>
      <c r="P693" s="275"/>
      <c r="Q693" s="275"/>
      <c r="R693" s="275"/>
      <c r="S693" s="275"/>
      <c r="T693" s="275"/>
      <c r="U693" s="275"/>
      <c r="V693" s="275"/>
      <c r="W693" s="275"/>
      <c r="X693" s="275"/>
      <c r="Y693" s="275"/>
      <c r="Z693" s="275"/>
      <c r="AA693" s="275"/>
      <c r="AB693" s="275"/>
      <c r="AC693" s="275"/>
      <c r="AD693" s="275"/>
      <c r="AE693" s="275"/>
      <c r="AF693" s="275"/>
    </row>
    <row r="694" spans="1:32" ht="15.75" customHeight="1">
      <c r="A694" s="332"/>
      <c r="B694" s="275"/>
      <c r="C694" s="275"/>
      <c r="D694" s="275"/>
      <c r="E694" s="275"/>
      <c r="F694" s="275"/>
      <c r="G694" s="275"/>
      <c r="H694" s="275"/>
      <c r="I694" s="275"/>
      <c r="J694" s="275"/>
      <c r="K694" s="275"/>
      <c r="L694" s="307"/>
      <c r="M694" s="275"/>
      <c r="N694" s="275"/>
      <c r="O694" s="275"/>
      <c r="P694" s="275"/>
      <c r="Q694" s="275"/>
      <c r="R694" s="275"/>
      <c r="S694" s="275"/>
      <c r="T694" s="275"/>
      <c r="U694" s="275"/>
      <c r="V694" s="275"/>
      <c r="W694" s="275"/>
      <c r="X694" s="275"/>
      <c r="Y694" s="275"/>
      <c r="Z694" s="275"/>
      <c r="AA694" s="275"/>
      <c r="AB694" s="275"/>
      <c r="AC694" s="275"/>
      <c r="AD694" s="275"/>
      <c r="AE694" s="275"/>
      <c r="AF694" s="275"/>
    </row>
    <row r="695" spans="1:32" ht="15.75" customHeight="1">
      <c r="A695" s="332"/>
      <c r="B695" s="275"/>
      <c r="C695" s="275"/>
      <c r="D695" s="275"/>
      <c r="E695" s="275"/>
      <c r="F695" s="275"/>
      <c r="G695" s="275"/>
      <c r="H695" s="275"/>
      <c r="I695" s="275"/>
      <c r="J695" s="275"/>
      <c r="K695" s="275"/>
      <c r="L695" s="307"/>
      <c r="M695" s="275"/>
      <c r="N695" s="275"/>
      <c r="O695" s="275"/>
      <c r="P695" s="275"/>
      <c r="Q695" s="275"/>
      <c r="R695" s="275"/>
      <c r="S695" s="275"/>
      <c r="T695" s="275"/>
      <c r="U695" s="275"/>
      <c r="V695" s="275"/>
      <c r="W695" s="275"/>
      <c r="X695" s="275"/>
      <c r="Y695" s="275"/>
      <c r="Z695" s="275"/>
      <c r="AA695" s="275"/>
      <c r="AB695" s="275"/>
      <c r="AC695" s="275"/>
      <c r="AD695" s="275"/>
      <c r="AE695" s="275"/>
      <c r="AF695" s="275"/>
    </row>
    <row r="696" spans="1:32" ht="15.75" customHeight="1">
      <c r="A696" s="332"/>
      <c r="B696" s="275"/>
      <c r="C696" s="275"/>
      <c r="D696" s="275"/>
      <c r="E696" s="275"/>
      <c r="F696" s="275"/>
      <c r="G696" s="275"/>
      <c r="H696" s="275"/>
      <c r="I696" s="275"/>
      <c r="J696" s="275"/>
      <c r="K696" s="275"/>
      <c r="L696" s="307"/>
      <c r="M696" s="275"/>
      <c r="N696" s="275"/>
      <c r="O696" s="275"/>
      <c r="P696" s="275"/>
      <c r="Q696" s="275"/>
      <c r="R696" s="275"/>
      <c r="S696" s="275"/>
      <c r="T696" s="275"/>
      <c r="U696" s="275"/>
      <c r="V696" s="275"/>
      <c r="W696" s="275"/>
      <c r="X696" s="275"/>
      <c r="Y696" s="275"/>
      <c r="Z696" s="275"/>
      <c r="AA696" s="275"/>
      <c r="AB696" s="275"/>
      <c r="AC696" s="275"/>
      <c r="AD696" s="275"/>
      <c r="AE696" s="275"/>
      <c r="AF696" s="275"/>
    </row>
    <row r="697" spans="1:32" ht="15.75" customHeight="1">
      <c r="A697" s="332"/>
      <c r="B697" s="275"/>
      <c r="C697" s="275"/>
      <c r="D697" s="275"/>
      <c r="E697" s="275"/>
      <c r="F697" s="275"/>
      <c r="G697" s="275"/>
      <c r="H697" s="275"/>
      <c r="I697" s="275"/>
      <c r="J697" s="275"/>
      <c r="K697" s="275"/>
      <c r="L697" s="307"/>
      <c r="M697" s="275"/>
      <c r="N697" s="275"/>
      <c r="O697" s="275"/>
      <c r="P697" s="275"/>
      <c r="Q697" s="275"/>
      <c r="R697" s="275"/>
      <c r="S697" s="275"/>
      <c r="T697" s="275"/>
      <c r="U697" s="275"/>
      <c r="V697" s="275"/>
      <c r="W697" s="275"/>
      <c r="X697" s="275"/>
      <c r="Y697" s="275"/>
      <c r="Z697" s="275"/>
      <c r="AA697" s="275"/>
      <c r="AB697" s="275"/>
      <c r="AC697" s="275"/>
      <c r="AD697" s="275"/>
      <c r="AE697" s="275"/>
      <c r="AF697" s="275"/>
    </row>
    <row r="698" spans="1:32" ht="15.75" customHeight="1">
      <c r="A698" s="332"/>
      <c r="B698" s="275"/>
      <c r="C698" s="275"/>
      <c r="D698" s="275"/>
      <c r="E698" s="275"/>
      <c r="F698" s="275"/>
      <c r="G698" s="275"/>
      <c r="H698" s="275"/>
      <c r="I698" s="275"/>
      <c r="J698" s="275"/>
      <c r="K698" s="275"/>
      <c r="L698" s="307"/>
      <c r="M698" s="275"/>
      <c r="N698" s="275"/>
      <c r="O698" s="275"/>
      <c r="P698" s="275"/>
      <c r="Q698" s="275"/>
      <c r="R698" s="275"/>
      <c r="S698" s="275"/>
      <c r="T698" s="275"/>
      <c r="U698" s="275"/>
      <c r="V698" s="275"/>
      <c r="W698" s="275"/>
      <c r="X698" s="275"/>
      <c r="Y698" s="275"/>
      <c r="Z698" s="275"/>
      <c r="AA698" s="275"/>
      <c r="AB698" s="275"/>
      <c r="AC698" s="275"/>
      <c r="AD698" s="275"/>
      <c r="AE698" s="275"/>
      <c r="AF698" s="275"/>
    </row>
    <row r="699" spans="1:32" ht="15.75" customHeight="1">
      <c r="A699" s="332"/>
      <c r="B699" s="275"/>
      <c r="C699" s="275"/>
      <c r="D699" s="275"/>
      <c r="E699" s="275"/>
      <c r="F699" s="275"/>
      <c r="G699" s="275"/>
      <c r="H699" s="275"/>
      <c r="I699" s="275"/>
      <c r="J699" s="275"/>
      <c r="K699" s="275"/>
      <c r="L699" s="307"/>
      <c r="M699" s="275"/>
      <c r="N699" s="275"/>
      <c r="O699" s="275"/>
      <c r="P699" s="275"/>
      <c r="Q699" s="275"/>
      <c r="R699" s="275"/>
      <c r="S699" s="275"/>
      <c r="T699" s="275"/>
      <c r="U699" s="275"/>
      <c r="V699" s="275"/>
      <c r="W699" s="275"/>
      <c r="X699" s="275"/>
      <c r="Y699" s="275"/>
      <c r="Z699" s="275"/>
      <c r="AA699" s="275"/>
      <c r="AB699" s="275"/>
      <c r="AC699" s="275"/>
      <c r="AD699" s="275"/>
      <c r="AE699" s="275"/>
      <c r="AF699" s="275"/>
    </row>
    <row r="700" spans="1:32" ht="15.75" customHeight="1">
      <c r="A700" s="332"/>
      <c r="B700" s="275"/>
      <c r="C700" s="275"/>
      <c r="D700" s="275"/>
      <c r="E700" s="275"/>
      <c r="F700" s="275"/>
      <c r="G700" s="275"/>
      <c r="H700" s="275"/>
      <c r="I700" s="275"/>
      <c r="J700" s="275"/>
      <c r="K700" s="275"/>
      <c r="L700" s="307"/>
      <c r="M700" s="275"/>
      <c r="N700" s="275"/>
      <c r="O700" s="275"/>
      <c r="P700" s="275"/>
      <c r="Q700" s="275"/>
      <c r="R700" s="275"/>
      <c r="S700" s="275"/>
      <c r="T700" s="275"/>
      <c r="U700" s="275"/>
      <c r="V700" s="275"/>
      <c r="W700" s="275"/>
      <c r="X700" s="275"/>
      <c r="Y700" s="275"/>
      <c r="Z700" s="275"/>
      <c r="AA700" s="275"/>
      <c r="AB700" s="275"/>
      <c r="AC700" s="275"/>
      <c r="AD700" s="275"/>
      <c r="AE700" s="275"/>
      <c r="AF700" s="275"/>
    </row>
    <row r="701" spans="1:32" ht="15.75" customHeight="1">
      <c r="A701" s="332"/>
      <c r="B701" s="275"/>
      <c r="C701" s="275"/>
      <c r="D701" s="275"/>
      <c r="E701" s="275"/>
      <c r="F701" s="275"/>
      <c r="G701" s="275"/>
      <c r="H701" s="275"/>
      <c r="I701" s="275"/>
      <c r="J701" s="275"/>
      <c r="K701" s="275"/>
      <c r="L701" s="307"/>
      <c r="M701" s="275"/>
      <c r="N701" s="275"/>
      <c r="O701" s="275"/>
      <c r="P701" s="275"/>
      <c r="Q701" s="275"/>
      <c r="R701" s="275"/>
      <c r="S701" s="275"/>
      <c r="T701" s="275"/>
      <c r="U701" s="275"/>
      <c r="V701" s="275"/>
      <c r="W701" s="275"/>
      <c r="X701" s="275"/>
      <c r="Y701" s="275"/>
      <c r="Z701" s="275"/>
      <c r="AA701" s="275"/>
      <c r="AB701" s="275"/>
      <c r="AC701" s="275"/>
      <c r="AD701" s="275"/>
      <c r="AE701" s="275"/>
      <c r="AF701" s="275"/>
    </row>
    <row r="702" spans="1:32" ht="15.75" customHeight="1">
      <c r="A702" s="332"/>
      <c r="B702" s="275"/>
      <c r="C702" s="275"/>
      <c r="D702" s="275"/>
      <c r="E702" s="275"/>
      <c r="F702" s="275"/>
      <c r="G702" s="275"/>
      <c r="H702" s="275"/>
      <c r="I702" s="275"/>
      <c r="J702" s="275"/>
      <c r="K702" s="275"/>
      <c r="L702" s="307"/>
      <c r="M702" s="275"/>
      <c r="N702" s="275"/>
      <c r="O702" s="275"/>
      <c r="P702" s="275"/>
      <c r="Q702" s="275"/>
      <c r="R702" s="275"/>
      <c r="S702" s="275"/>
      <c r="T702" s="275"/>
      <c r="U702" s="275"/>
      <c r="V702" s="275"/>
      <c r="W702" s="275"/>
      <c r="X702" s="275"/>
      <c r="Y702" s="275"/>
      <c r="Z702" s="275"/>
      <c r="AA702" s="275"/>
      <c r="AB702" s="275"/>
      <c r="AC702" s="275"/>
      <c r="AD702" s="275"/>
      <c r="AE702" s="275"/>
      <c r="AF702" s="275"/>
    </row>
    <row r="703" spans="1:32" ht="15.75" customHeight="1">
      <c r="A703" s="332"/>
      <c r="B703" s="275"/>
      <c r="C703" s="275"/>
      <c r="D703" s="275"/>
      <c r="E703" s="275"/>
      <c r="F703" s="275"/>
      <c r="G703" s="275"/>
      <c r="H703" s="275"/>
      <c r="I703" s="275"/>
      <c r="J703" s="275"/>
      <c r="K703" s="275"/>
      <c r="L703" s="307"/>
      <c r="M703" s="275"/>
      <c r="N703" s="275"/>
      <c r="O703" s="275"/>
      <c r="P703" s="275"/>
      <c r="Q703" s="275"/>
      <c r="R703" s="275"/>
      <c r="S703" s="275"/>
      <c r="T703" s="275"/>
      <c r="U703" s="275"/>
      <c r="V703" s="275"/>
      <c r="W703" s="275"/>
      <c r="X703" s="275"/>
      <c r="Y703" s="275"/>
      <c r="Z703" s="275"/>
      <c r="AA703" s="275"/>
      <c r="AB703" s="275"/>
      <c r="AC703" s="275"/>
      <c r="AD703" s="275"/>
      <c r="AE703" s="275"/>
      <c r="AF703" s="275"/>
    </row>
    <row r="704" spans="1:32" ht="15.75" customHeight="1">
      <c r="A704" s="332"/>
      <c r="B704" s="275"/>
      <c r="C704" s="275"/>
      <c r="D704" s="275"/>
      <c r="E704" s="275"/>
      <c r="F704" s="275"/>
      <c r="G704" s="275"/>
      <c r="H704" s="275"/>
      <c r="I704" s="275"/>
      <c r="J704" s="275"/>
      <c r="K704" s="275"/>
      <c r="L704" s="307"/>
      <c r="M704" s="275"/>
      <c r="N704" s="275"/>
      <c r="O704" s="275"/>
      <c r="P704" s="275"/>
      <c r="Q704" s="275"/>
      <c r="R704" s="275"/>
      <c r="S704" s="275"/>
      <c r="T704" s="275"/>
      <c r="U704" s="275"/>
      <c r="V704" s="275"/>
      <c r="W704" s="275"/>
      <c r="X704" s="275"/>
      <c r="Y704" s="275"/>
      <c r="Z704" s="275"/>
      <c r="AA704" s="275"/>
      <c r="AB704" s="275"/>
      <c r="AC704" s="275"/>
      <c r="AD704" s="275"/>
      <c r="AE704" s="275"/>
      <c r="AF704" s="275"/>
    </row>
    <row r="705" spans="1:32" ht="15.75" customHeight="1">
      <c r="A705" s="332"/>
      <c r="B705" s="275"/>
      <c r="C705" s="275"/>
      <c r="D705" s="275"/>
      <c r="E705" s="275"/>
      <c r="F705" s="275"/>
      <c r="G705" s="275"/>
      <c r="H705" s="275"/>
      <c r="I705" s="275"/>
      <c r="J705" s="275"/>
      <c r="K705" s="275"/>
      <c r="L705" s="307"/>
      <c r="M705" s="275"/>
      <c r="N705" s="275"/>
      <c r="O705" s="275"/>
      <c r="P705" s="275"/>
      <c r="Q705" s="275"/>
      <c r="R705" s="275"/>
      <c r="S705" s="275"/>
      <c r="T705" s="275"/>
      <c r="U705" s="275"/>
      <c r="V705" s="275"/>
      <c r="W705" s="275"/>
      <c r="X705" s="275"/>
      <c r="Y705" s="275"/>
      <c r="Z705" s="275"/>
      <c r="AA705" s="275"/>
      <c r="AB705" s="275"/>
      <c r="AC705" s="275"/>
      <c r="AD705" s="275"/>
      <c r="AE705" s="275"/>
      <c r="AF705" s="275"/>
    </row>
    <row r="706" spans="1:32" ht="15.75" customHeight="1">
      <c r="A706" s="332"/>
      <c r="B706" s="275"/>
      <c r="C706" s="275"/>
      <c r="D706" s="275"/>
      <c r="E706" s="275"/>
      <c r="F706" s="275"/>
      <c r="G706" s="275"/>
      <c r="H706" s="275"/>
      <c r="I706" s="275"/>
      <c r="J706" s="275"/>
      <c r="K706" s="275"/>
      <c r="L706" s="307"/>
      <c r="M706" s="275"/>
      <c r="N706" s="275"/>
      <c r="O706" s="275"/>
      <c r="P706" s="275"/>
      <c r="Q706" s="275"/>
      <c r="R706" s="275"/>
      <c r="S706" s="275"/>
      <c r="T706" s="275"/>
      <c r="U706" s="275"/>
      <c r="V706" s="275"/>
      <c r="W706" s="275"/>
      <c r="X706" s="275"/>
      <c r="Y706" s="275"/>
      <c r="Z706" s="275"/>
      <c r="AA706" s="275"/>
      <c r="AB706" s="275"/>
      <c r="AC706" s="275"/>
      <c r="AD706" s="275"/>
      <c r="AE706" s="275"/>
      <c r="AF706" s="275"/>
    </row>
    <row r="707" spans="1:32" ht="15.75" customHeight="1">
      <c r="A707" s="332"/>
      <c r="B707" s="275"/>
      <c r="C707" s="275"/>
      <c r="D707" s="275"/>
      <c r="E707" s="275"/>
      <c r="F707" s="275"/>
      <c r="G707" s="275"/>
      <c r="H707" s="275"/>
      <c r="I707" s="275"/>
      <c r="J707" s="275"/>
      <c r="K707" s="275"/>
      <c r="L707" s="307"/>
      <c r="M707" s="275"/>
      <c r="N707" s="275"/>
      <c r="O707" s="275"/>
      <c r="P707" s="275"/>
      <c r="Q707" s="275"/>
      <c r="R707" s="275"/>
      <c r="S707" s="275"/>
      <c r="T707" s="275"/>
      <c r="U707" s="275"/>
      <c r="V707" s="275"/>
      <c r="W707" s="275"/>
      <c r="X707" s="275"/>
      <c r="Y707" s="275"/>
      <c r="Z707" s="275"/>
      <c r="AA707" s="275"/>
      <c r="AB707" s="275"/>
      <c r="AC707" s="275"/>
      <c r="AD707" s="275"/>
      <c r="AE707" s="275"/>
      <c r="AF707" s="275"/>
    </row>
    <row r="708" spans="1:32" ht="15.75" customHeight="1">
      <c r="A708" s="332"/>
      <c r="B708" s="275"/>
      <c r="C708" s="275"/>
      <c r="D708" s="275"/>
      <c r="E708" s="275"/>
      <c r="F708" s="275"/>
      <c r="G708" s="275"/>
      <c r="H708" s="275"/>
      <c r="I708" s="275"/>
      <c r="J708" s="275"/>
      <c r="K708" s="275"/>
      <c r="L708" s="307"/>
      <c r="M708" s="275"/>
      <c r="N708" s="275"/>
      <c r="O708" s="275"/>
      <c r="P708" s="275"/>
      <c r="Q708" s="275"/>
      <c r="R708" s="275"/>
      <c r="S708" s="275"/>
      <c r="T708" s="275"/>
      <c r="U708" s="275"/>
      <c r="V708" s="275"/>
      <c r="W708" s="275"/>
      <c r="X708" s="275"/>
      <c r="Y708" s="275"/>
      <c r="Z708" s="275"/>
      <c r="AA708" s="275"/>
      <c r="AB708" s="275"/>
      <c r="AC708" s="275"/>
      <c r="AD708" s="275"/>
      <c r="AE708" s="275"/>
      <c r="AF708" s="275"/>
    </row>
    <row r="709" spans="1:32" ht="15.75" customHeight="1">
      <c r="A709" s="332"/>
      <c r="B709" s="275"/>
      <c r="C709" s="275"/>
      <c r="D709" s="275"/>
      <c r="E709" s="275"/>
      <c r="F709" s="275"/>
      <c r="G709" s="275"/>
      <c r="H709" s="275"/>
      <c r="I709" s="275"/>
      <c r="J709" s="275"/>
      <c r="K709" s="275"/>
      <c r="L709" s="307"/>
      <c r="M709" s="275"/>
      <c r="N709" s="275"/>
      <c r="O709" s="275"/>
      <c r="P709" s="275"/>
      <c r="Q709" s="275"/>
      <c r="R709" s="275"/>
      <c r="S709" s="275"/>
      <c r="T709" s="275"/>
      <c r="U709" s="275"/>
      <c r="V709" s="275"/>
      <c r="W709" s="275"/>
      <c r="X709" s="275"/>
      <c r="Y709" s="275"/>
      <c r="Z709" s="275"/>
      <c r="AA709" s="275"/>
      <c r="AB709" s="275"/>
      <c r="AC709" s="275"/>
      <c r="AD709" s="275"/>
      <c r="AE709" s="275"/>
      <c r="AF709" s="275"/>
    </row>
    <row r="710" spans="1:32" ht="15.75" customHeight="1">
      <c r="A710" s="332"/>
      <c r="B710" s="275"/>
      <c r="C710" s="275"/>
      <c r="D710" s="275"/>
      <c r="E710" s="275"/>
      <c r="F710" s="275"/>
      <c r="G710" s="275"/>
      <c r="H710" s="275"/>
      <c r="I710" s="275"/>
      <c r="J710" s="275"/>
      <c r="K710" s="275"/>
      <c r="L710" s="307"/>
      <c r="M710" s="275"/>
      <c r="N710" s="275"/>
      <c r="O710" s="275"/>
      <c r="P710" s="275"/>
      <c r="Q710" s="275"/>
      <c r="R710" s="275"/>
      <c r="S710" s="275"/>
      <c r="T710" s="275"/>
      <c r="U710" s="275"/>
      <c r="V710" s="275"/>
      <c r="W710" s="275"/>
      <c r="X710" s="275"/>
      <c r="Y710" s="275"/>
      <c r="Z710" s="275"/>
      <c r="AA710" s="275"/>
      <c r="AB710" s="275"/>
      <c r="AC710" s="275"/>
      <c r="AD710" s="275"/>
      <c r="AE710" s="275"/>
      <c r="AF710" s="275"/>
    </row>
    <row r="711" spans="1:32" ht="15.75" customHeight="1">
      <c r="A711" s="332"/>
      <c r="B711" s="275"/>
      <c r="C711" s="275"/>
      <c r="D711" s="275"/>
      <c r="E711" s="275"/>
      <c r="F711" s="275"/>
      <c r="G711" s="275"/>
      <c r="H711" s="275"/>
      <c r="I711" s="275"/>
      <c r="J711" s="275"/>
      <c r="K711" s="275"/>
      <c r="L711" s="307"/>
      <c r="M711" s="275"/>
      <c r="N711" s="275"/>
      <c r="O711" s="275"/>
      <c r="P711" s="275"/>
      <c r="Q711" s="275"/>
      <c r="R711" s="275"/>
      <c r="S711" s="275"/>
      <c r="T711" s="275"/>
      <c r="U711" s="275"/>
      <c r="V711" s="275"/>
      <c r="W711" s="275"/>
      <c r="X711" s="275"/>
      <c r="Y711" s="275"/>
      <c r="Z711" s="275"/>
      <c r="AA711" s="275"/>
      <c r="AB711" s="275"/>
      <c r="AC711" s="275"/>
      <c r="AD711" s="275"/>
      <c r="AE711" s="275"/>
      <c r="AF711" s="275"/>
    </row>
    <row r="712" spans="1:32" ht="15.75" customHeight="1">
      <c r="A712" s="332"/>
      <c r="B712" s="275"/>
      <c r="C712" s="275"/>
      <c r="D712" s="275"/>
      <c r="E712" s="275"/>
      <c r="F712" s="275"/>
      <c r="G712" s="275"/>
      <c r="H712" s="275"/>
      <c r="I712" s="275"/>
      <c r="J712" s="275"/>
      <c r="K712" s="275"/>
      <c r="L712" s="307"/>
      <c r="M712" s="275"/>
      <c r="N712" s="275"/>
      <c r="O712" s="275"/>
      <c r="P712" s="275"/>
      <c r="Q712" s="275"/>
      <c r="R712" s="275"/>
      <c r="S712" s="275"/>
      <c r="T712" s="275"/>
      <c r="U712" s="275"/>
      <c r="V712" s="275"/>
      <c r="W712" s="275"/>
      <c r="X712" s="275"/>
      <c r="Y712" s="275"/>
      <c r="Z712" s="275"/>
      <c r="AA712" s="275"/>
      <c r="AB712" s="275"/>
      <c r="AC712" s="275"/>
      <c r="AD712" s="275"/>
      <c r="AE712" s="275"/>
      <c r="AF712" s="275"/>
    </row>
    <row r="713" spans="1:32" ht="15.75" customHeight="1">
      <c r="A713" s="332"/>
      <c r="B713" s="275"/>
      <c r="C713" s="275"/>
      <c r="D713" s="275"/>
      <c r="E713" s="275"/>
      <c r="F713" s="275"/>
      <c r="G713" s="275"/>
      <c r="H713" s="275"/>
      <c r="I713" s="275"/>
      <c r="J713" s="275"/>
      <c r="K713" s="275"/>
      <c r="L713" s="307"/>
      <c r="M713" s="275"/>
      <c r="N713" s="275"/>
      <c r="O713" s="275"/>
      <c r="P713" s="275"/>
      <c r="Q713" s="275"/>
      <c r="R713" s="275"/>
      <c r="S713" s="275"/>
      <c r="T713" s="275"/>
      <c r="U713" s="275"/>
      <c r="V713" s="275"/>
      <c r="W713" s="275"/>
      <c r="X713" s="275"/>
      <c r="Y713" s="275"/>
      <c r="Z713" s="275"/>
      <c r="AA713" s="275"/>
      <c r="AB713" s="275"/>
      <c r="AC713" s="275"/>
      <c r="AD713" s="275"/>
      <c r="AE713" s="275"/>
      <c r="AF713" s="275"/>
    </row>
    <row r="714" spans="1:32" ht="15.75" customHeight="1">
      <c r="A714" s="332"/>
      <c r="B714" s="275"/>
      <c r="C714" s="275"/>
      <c r="D714" s="275"/>
      <c r="E714" s="275"/>
      <c r="F714" s="275"/>
      <c r="G714" s="275"/>
      <c r="H714" s="275"/>
      <c r="I714" s="275"/>
      <c r="J714" s="275"/>
      <c r="K714" s="275"/>
      <c r="L714" s="307"/>
      <c r="M714" s="275"/>
      <c r="N714" s="275"/>
      <c r="O714" s="275"/>
      <c r="P714" s="275"/>
      <c r="Q714" s="275"/>
      <c r="R714" s="275"/>
      <c r="S714" s="275"/>
      <c r="T714" s="275"/>
      <c r="U714" s="275"/>
      <c r="V714" s="275"/>
      <c r="W714" s="275"/>
      <c r="X714" s="275"/>
      <c r="Y714" s="275"/>
      <c r="Z714" s="275"/>
      <c r="AA714" s="275"/>
      <c r="AB714" s="275"/>
      <c r="AC714" s="275"/>
      <c r="AD714" s="275"/>
      <c r="AE714" s="275"/>
      <c r="AF714" s="275"/>
    </row>
    <row r="715" spans="1:32" ht="15.75" customHeight="1">
      <c r="A715" s="332"/>
      <c r="B715" s="275"/>
      <c r="C715" s="275"/>
      <c r="D715" s="275"/>
      <c r="E715" s="275"/>
      <c r="F715" s="275"/>
      <c r="G715" s="275"/>
      <c r="H715" s="275"/>
      <c r="I715" s="275"/>
      <c r="J715" s="275"/>
      <c r="K715" s="275"/>
      <c r="L715" s="307"/>
      <c r="M715" s="275"/>
      <c r="N715" s="275"/>
      <c r="O715" s="275"/>
      <c r="P715" s="275"/>
      <c r="Q715" s="275"/>
      <c r="R715" s="275"/>
      <c r="S715" s="275"/>
      <c r="T715" s="275"/>
      <c r="U715" s="275"/>
      <c r="V715" s="275"/>
      <c r="W715" s="275"/>
      <c r="X715" s="275"/>
      <c r="Y715" s="275"/>
      <c r="Z715" s="275"/>
      <c r="AA715" s="275"/>
      <c r="AB715" s="275"/>
      <c r="AC715" s="275"/>
      <c r="AD715" s="275"/>
      <c r="AE715" s="275"/>
      <c r="AF715" s="275"/>
    </row>
    <row r="716" spans="1:32" ht="15.75" customHeight="1">
      <c r="A716" s="332"/>
      <c r="B716" s="275"/>
      <c r="C716" s="275"/>
      <c r="D716" s="275"/>
      <c r="E716" s="275"/>
      <c r="F716" s="275"/>
      <c r="G716" s="275"/>
      <c r="H716" s="275"/>
      <c r="I716" s="275"/>
      <c r="J716" s="275"/>
      <c r="K716" s="275"/>
      <c r="L716" s="307"/>
      <c r="M716" s="275"/>
      <c r="N716" s="275"/>
      <c r="O716" s="275"/>
      <c r="P716" s="275"/>
      <c r="Q716" s="275"/>
      <c r="R716" s="275"/>
      <c r="S716" s="275"/>
      <c r="T716" s="275"/>
      <c r="U716" s="275"/>
      <c r="V716" s="275"/>
      <c r="W716" s="275"/>
      <c r="X716" s="275"/>
      <c r="Y716" s="275"/>
      <c r="Z716" s="275"/>
      <c r="AA716" s="275"/>
      <c r="AB716" s="275"/>
      <c r="AC716" s="275"/>
      <c r="AD716" s="275"/>
      <c r="AE716" s="275"/>
      <c r="AF716" s="275"/>
    </row>
    <row r="717" spans="1:32" ht="15.75" customHeight="1">
      <c r="A717" s="332"/>
      <c r="B717" s="275"/>
      <c r="C717" s="275"/>
      <c r="D717" s="275"/>
      <c r="E717" s="275"/>
      <c r="F717" s="275"/>
      <c r="G717" s="275"/>
      <c r="H717" s="275"/>
      <c r="I717" s="275"/>
      <c r="J717" s="275"/>
      <c r="K717" s="275"/>
      <c r="L717" s="307"/>
      <c r="M717" s="275"/>
      <c r="N717" s="275"/>
      <c r="O717" s="275"/>
      <c r="P717" s="275"/>
      <c r="Q717" s="275"/>
      <c r="R717" s="275"/>
      <c r="S717" s="275"/>
      <c r="T717" s="275"/>
      <c r="U717" s="275"/>
      <c r="V717" s="275"/>
      <c r="W717" s="275"/>
      <c r="X717" s="275"/>
      <c r="Y717" s="275"/>
      <c r="Z717" s="275"/>
      <c r="AA717" s="275"/>
      <c r="AB717" s="275"/>
      <c r="AC717" s="275"/>
      <c r="AD717" s="275"/>
      <c r="AE717" s="275"/>
      <c r="AF717" s="275"/>
    </row>
    <row r="718" spans="1:32" ht="15.75" customHeight="1">
      <c r="A718" s="332"/>
      <c r="B718" s="275"/>
      <c r="C718" s="275"/>
      <c r="D718" s="275"/>
      <c r="E718" s="275"/>
      <c r="F718" s="275"/>
      <c r="G718" s="275"/>
      <c r="H718" s="275"/>
      <c r="I718" s="275"/>
      <c r="J718" s="275"/>
      <c r="K718" s="275"/>
      <c r="L718" s="307"/>
      <c r="M718" s="275"/>
      <c r="N718" s="275"/>
      <c r="O718" s="275"/>
      <c r="P718" s="275"/>
      <c r="Q718" s="275"/>
      <c r="R718" s="275"/>
      <c r="S718" s="275"/>
      <c r="T718" s="275"/>
      <c r="U718" s="275"/>
      <c r="V718" s="275"/>
      <c r="W718" s="275"/>
      <c r="X718" s="275"/>
      <c r="Y718" s="275"/>
      <c r="Z718" s="275"/>
      <c r="AA718" s="275"/>
      <c r="AB718" s="275"/>
      <c r="AC718" s="275"/>
      <c r="AD718" s="275"/>
      <c r="AE718" s="275"/>
      <c r="AF718" s="275"/>
    </row>
    <row r="719" spans="1:32" ht="15.75" customHeight="1">
      <c r="A719" s="332"/>
      <c r="B719" s="275"/>
      <c r="C719" s="275"/>
      <c r="D719" s="275"/>
      <c r="E719" s="275"/>
      <c r="F719" s="275"/>
      <c r="G719" s="275"/>
      <c r="H719" s="275"/>
      <c r="I719" s="275"/>
      <c r="J719" s="275"/>
      <c r="K719" s="275"/>
      <c r="L719" s="307"/>
      <c r="M719" s="275"/>
      <c r="N719" s="275"/>
      <c r="O719" s="275"/>
      <c r="P719" s="275"/>
      <c r="Q719" s="275"/>
      <c r="R719" s="275"/>
      <c r="S719" s="275"/>
      <c r="T719" s="275"/>
      <c r="U719" s="275"/>
      <c r="V719" s="275"/>
      <c r="W719" s="275"/>
      <c r="X719" s="275"/>
      <c r="Y719" s="275"/>
      <c r="Z719" s="275"/>
      <c r="AA719" s="275"/>
      <c r="AB719" s="275"/>
      <c r="AC719" s="275"/>
      <c r="AD719" s="275"/>
      <c r="AE719" s="275"/>
      <c r="AF719" s="275"/>
    </row>
    <row r="720" spans="1:32" ht="15.75" customHeight="1">
      <c r="A720" s="332"/>
      <c r="B720" s="275"/>
      <c r="C720" s="275"/>
      <c r="D720" s="275"/>
      <c r="E720" s="275"/>
      <c r="F720" s="275"/>
      <c r="G720" s="275"/>
      <c r="H720" s="275"/>
      <c r="I720" s="275"/>
      <c r="J720" s="275"/>
      <c r="K720" s="275"/>
      <c r="L720" s="307"/>
      <c r="M720" s="275"/>
      <c r="N720" s="275"/>
      <c r="O720" s="275"/>
      <c r="P720" s="275"/>
      <c r="Q720" s="275"/>
      <c r="R720" s="275"/>
      <c r="S720" s="275"/>
      <c r="T720" s="275"/>
      <c r="U720" s="275"/>
      <c r="V720" s="275"/>
      <c r="W720" s="275"/>
      <c r="X720" s="275"/>
      <c r="Y720" s="275"/>
      <c r="Z720" s="275"/>
      <c r="AA720" s="275"/>
      <c r="AB720" s="275"/>
      <c r="AC720" s="275"/>
      <c r="AD720" s="275"/>
      <c r="AE720" s="275"/>
      <c r="AF720" s="275"/>
    </row>
    <row r="721" spans="1:32" ht="15.75" customHeight="1">
      <c r="A721" s="332"/>
      <c r="B721" s="275"/>
      <c r="C721" s="275"/>
      <c r="D721" s="275"/>
      <c r="E721" s="275"/>
      <c r="F721" s="275"/>
      <c r="G721" s="275"/>
      <c r="H721" s="275"/>
      <c r="I721" s="275"/>
      <c r="J721" s="275"/>
      <c r="K721" s="275"/>
      <c r="L721" s="307"/>
      <c r="M721" s="275"/>
      <c r="N721" s="275"/>
      <c r="O721" s="275"/>
      <c r="P721" s="275"/>
      <c r="Q721" s="275"/>
      <c r="R721" s="275"/>
      <c r="S721" s="275"/>
      <c r="T721" s="275"/>
      <c r="U721" s="275"/>
      <c r="V721" s="275"/>
      <c r="W721" s="275"/>
      <c r="X721" s="275"/>
      <c r="Y721" s="275"/>
      <c r="Z721" s="275"/>
      <c r="AA721" s="275"/>
      <c r="AB721" s="275"/>
      <c r="AC721" s="275"/>
      <c r="AD721" s="275"/>
      <c r="AE721" s="275"/>
      <c r="AF721" s="275"/>
    </row>
    <row r="722" spans="1:32" ht="15.75" customHeight="1">
      <c r="A722" s="332"/>
      <c r="B722" s="275"/>
      <c r="C722" s="275"/>
      <c r="D722" s="275"/>
      <c r="E722" s="275"/>
      <c r="F722" s="275"/>
      <c r="G722" s="275"/>
      <c r="H722" s="275"/>
      <c r="I722" s="275"/>
      <c r="J722" s="275"/>
      <c r="K722" s="275"/>
      <c r="L722" s="307"/>
      <c r="M722" s="275"/>
      <c r="N722" s="275"/>
      <c r="O722" s="275"/>
      <c r="P722" s="275"/>
      <c r="Q722" s="275"/>
      <c r="R722" s="275"/>
      <c r="S722" s="275"/>
      <c r="T722" s="275"/>
      <c r="U722" s="275"/>
      <c r="V722" s="275"/>
      <c r="W722" s="275"/>
      <c r="X722" s="275"/>
      <c r="Y722" s="275"/>
      <c r="Z722" s="275"/>
      <c r="AA722" s="275"/>
      <c r="AB722" s="275"/>
      <c r="AC722" s="275"/>
      <c r="AD722" s="275"/>
      <c r="AE722" s="275"/>
      <c r="AF722" s="275"/>
    </row>
    <row r="723" spans="1:32" ht="15.75" customHeight="1">
      <c r="A723" s="332"/>
      <c r="B723" s="275"/>
      <c r="C723" s="275"/>
      <c r="D723" s="275"/>
      <c r="E723" s="275"/>
      <c r="F723" s="275"/>
      <c r="G723" s="275"/>
      <c r="H723" s="275"/>
      <c r="I723" s="275"/>
      <c r="J723" s="275"/>
      <c r="K723" s="275"/>
      <c r="L723" s="307"/>
      <c r="M723" s="275"/>
      <c r="N723" s="275"/>
      <c r="O723" s="275"/>
      <c r="P723" s="275"/>
      <c r="Q723" s="275"/>
      <c r="R723" s="275"/>
      <c r="S723" s="275"/>
      <c r="T723" s="275"/>
      <c r="U723" s="275"/>
      <c r="V723" s="275"/>
      <c r="W723" s="275"/>
      <c r="X723" s="275"/>
      <c r="Y723" s="275"/>
      <c r="Z723" s="275"/>
      <c r="AA723" s="275"/>
      <c r="AB723" s="275"/>
      <c r="AC723" s="275"/>
      <c r="AD723" s="275"/>
      <c r="AE723" s="275"/>
      <c r="AF723" s="275"/>
    </row>
    <row r="724" spans="1:32" ht="15.75" customHeight="1">
      <c r="A724" s="332"/>
      <c r="B724" s="275"/>
      <c r="C724" s="275"/>
      <c r="D724" s="275"/>
      <c r="E724" s="275"/>
      <c r="F724" s="275"/>
      <c r="G724" s="275"/>
      <c r="H724" s="275"/>
      <c r="I724" s="275"/>
      <c r="J724" s="275"/>
      <c r="K724" s="275"/>
      <c r="L724" s="307"/>
      <c r="M724" s="275"/>
      <c r="N724" s="275"/>
      <c r="O724" s="275"/>
      <c r="P724" s="275"/>
      <c r="Q724" s="275"/>
      <c r="R724" s="275"/>
      <c r="S724" s="275"/>
      <c r="T724" s="275"/>
      <c r="U724" s="275"/>
      <c r="V724" s="275"/>
      <c r="W724" s="275"/>
      <c r="X724" s="275"/>
      <c r="Y724" s="275"/>
      <c r="Z724" s="275"/>
      <c r="AA724" s="275"/>
      <c r="AB724" s="275"/>
      <c r="AC724" s="275"/>
      <c r="AD724" s="275"/>
      <c r="AE724" s="275"/>
      <c r="AF724" s="275"/>
    </row>
    <row r="725" spans="1:32" ht="15.75" customHeight="1">
      <c r="A725" s="332"/>
      <c r="B725" s="275"/>
      <c r="C725" s="275"/>
      <c r="D725" s="275"/>
      <c r="E725" s="275"/>
      <c r="F725" s="275"/>
      <c r="G725" s="275"/>
      <c r="H725" s="275"/>
      <c r="I725" s="275"/>
      <c r="J725" s="275"/>
      <c r="K725" s="275"/>
      <c r="L725" s="307"/>
      <c r="M725" s="275"/>
      <c r="N725" s="275"/>
      <c r="O725" s="275"/>
      <c r="P725" s="275"/>
      <c r="Q725" s="275"/>
      <c r="R725" s="275"/>
      <c r="S725" s="275"/>
      <c r="T725" s="275"/>
      <c r="U725" s="275"/>
      <c r="V725" s="275"/>
      <c r="W725" s="275"/>
      <c r="X725" s="275"/>
      <c r="Y725" s="275"/>
      <c r="Z725" s="275"/>
      <c r="AA725" s="275"/>
      <c r="AB725" s="275"/>
      <c r="AC725" s="275"/>
      <c r="AD725" s="275"/>
      <c r="AE725" s="275"/>
      <c r="AF725" s="275"/>
    </row>
    <row r="726" spans="1:32" ht="15.75" customHeight="1">
      <c r="A726" s="332"/>
      <c r="B726" s="275"/>
      <c r="C726" s="275"/>
      <c r="D726" s="275"/>
      <c r="E726" s="275"/>
      <c r="F726" s="275"/>
      <c r="G726" s="275"/>
      <c r="H726" s="275"/>
      <c r="I726" s="275"/>
      <c r="J726" s="275"/>
      <c r="K726" s="275"/>
      <c r="L726" s="307"/>
      <c r="M726" s="275"/>
      <c r="N726" s="275"/>
      <c r="O726" s="275"/>
      <c r="P726" s="275"/>
      <c r="Q726" s="275"/>
      <c r="R726" s="275"/>
      <c r="S726" s="275"/>
      <c r="T726" s="275"/>
      <c r="U726" s="275"/>
      <c r="V726" s="275"/>
      <c r="W726" s="275"/>
      <c r="X726" s="275"/>
      <c r="Y726" s="275"/>
      <c r="Z726" s="275"/>
      <c r="AA726" s="275"/>
      <c r="AB726" s="275"/>
      <c r="AC726" s="275"/>
      <c r="AD726" s="275"/>
      <c r="AE726" s="275"/>
      <c r="AF726" s="275"/>
    </row>
    <row r="727" spans="1:32" ht="15.75" customHeight="1">
      <c r="A727" s="332"/>
      <c r="B727" s="275"/>
      <c r="C727" s="275"/>
      <c r="D727" s="275"/>
      <c r="E727" s="275"/>
      <c r="F727" s="275"/>
      <c r="G727" s="275"/>
      <c r="H727" s="275"/>
      <c r="I727" s="275"/>
      <c r="J727" s="275"/>
      <c r="K727" s="275"/>
      <c r="L727" s="307"/>
      <c r="M727" s="275"/>
      <c r="N727" s="275"/>
      <c r="O727" s="275"/>
      <c r="P727" s="275"/>
      <c r="Q727" s="275"/>
      <c r="R727" s="275"/>
      <c r="S727" s="275"/>
      <c r="T727" s="275"/>
      <c r="U727" s="275"/>
      <c r="V727" s="275"/>
      <c r="W727" s="275"/>
      <c r="X727" s="275"/>
      <c r="Y727" s="275"/>
      <c r="Z727" s="275"/>
      <c r="AA727" s="275"/>
      <c r="AB727" s="275"/>
      <c r="AC727" s="275"/>
      <c r="AD727" s="275"/>
      <c r="AE727" s="275"/>
      <c r="AF727" s="275"/>
    </row>
    <row r="728" spans="1:32" ht="15.75" customHeight="1">
      <c r="A728" s="332"/>
      <c r="B728" s="275"/>
      <c r="C728" s="275"/>
      <c r="D728" s="275"/>
      <c r="E728" s="275"/>
      <c r="F728" s="275"/>
      <c r="G728" s="275"/>
      <c r="H728" s="275"/>
      <c r="I728" s="275"/>
      <c r="J728" s="275"/>
      <c r="K728" s="275"/>
      <c r="L728" s="307"/>
      <c r="M728" s="275"/>
      <c r="N728" s="275"/>
      <c r="O728" s="275"/>
      <c r="P728" s="275"/>
      <c r="Q728" s="275"/>
      <c r="R728" s="275"/>
      <c r="S728" s="275"/>
      <c r="T728" s="275"/>
      <c r="U728" s="275"/>
      <c r="V728" s="275"/>
      <c r="W728" s="275"/>
      <c r="X728" s="275"/>
      <c r="Y728" s="275"/>
      <c r="Z728" s="275"/>
      <c r="AA728" s="275"/>
      <c r="AB728" s="275"/>
      <c r="AC728" s="275"/>
      <c r="AD728" s="275"/>
      <c r="AE728" s="275"/>
      <c r="AF728" s="275"/>
    </row>
    <row r="729" spans="1:32" ht="15.75" customHeight="1">
      <c r="A729" s="332"/>
      <c r="B729" s="275"/>
      <c r="C729" s="275"/>
      <c r="D729" s="275"/>
      <c r="E729" s="275"/>
      <c r="F729" s="275"/>
      <c r="G729" s="275"/>
      <c r="H729" s="275"/>
      <c r="I729" s="275"/>
      <c r="J729" s="275"/>
      <c r="K729" s="275"/>
      <c r="L729" s="307"/>
      <c r="M729" s="275"/>
      <c r="N729" s="275"/>
      <c r="O729" s="275"/>
      <c r="P729" s="275"/>
      <c r="Q729" s="275"/>
      <c r="R729" s="275"/>
      <c r="S729" s="275"/>
      <c r="T729" s="275"/>
      <c r="U729" s="275"/>
      <c r="V729" s="275"/>
      <c r="W729" s="275"/>
      <c r="X729" s="275"/>
      <c r="Y729" s="275"/>
      <c r="Z729" s="275"/>
      <c r="AA729" s="275"/>
      <c r="AB729" s="275"/>
      <c r="AC729" s="275"/>
      <c r="AD729" s="275"/>
      <c r="AE729" s="275"/>
      <c r="AF729" s="275"/>
    </row>
    <row r="730" spans="1:32" ht="15.75" customHeight="1">
      <c r="A730" s="332"/>
      <c r="B730" s="275"/>
      <c r="C730" s="275"/>
      <c r="D730" s="275"/>
      <c r="E730" s="275"/>
      <c r="F730" s="275"/>
      <c r="G730" s="275"/>
      <c r="H730" s="275"/>
      <c r="I730" s="275"/>
      <c r="J730" s="275"/>
      <c r="K730" s="275"/>
      <c r="L730" s="307"/>
      <c r="M730" s="275"/>
      <c r="N730" s="275"/>
      <c r="O730" s="275"/>
      <c r="P730" s="275"/>
      <c r="Q730" s="275"/>
      <c r="R730" s="275"/>
      <c r="S730" s="275"/>
      <c r="T730" s="275"/>
      <c r="U730" s="275"/>
      <c r="V730" s="275"/>
      <c r="W730" s="275"/>
      <c r="X730" s="275"/>
      <c r="Y730" s="275"/>
      <c r="Z730" s="275"/>
      <c r="AA730" s="275"/>
      <c r="AB730" s="275"/>
      <c r="AC730" s="275"/>
      <c r="AD730" s="275"/>
      <c r="AE730" s="275"/>
      <c r="AF730" s="275"/>
    </row>
    <row r="731" spans="1:32" ht="15.75" customHeight="1">
      <c r="A731" s="332"/>
      <c r="B731" s="275"/>
      <c r="C731" s="275"/>
      <c r="D731" s="275"/>
      <c r="E731" s="275"/>
      <c r="F731" s="275"/>
      <c r="G731" s="275"/>
      <c r="H731" s="275"/>
      <c r="I731" s="275"/>
      <c r="J731" s="275"/>
      <c r="K731" s="275"/>
      <c r="L731" s="307"/>
      <c r="M731" s="275"/>
      <c r="N731" s="275"/>
      <c r="O731" s="275"/>
      <c r="P731" s="275"/>
      <c r="Q731" s="275"/>
      <c r="R731" s="275"/>
      <c r="S731" s="275"/>
      <c r="T731" s="275"/>
      <c r="U731" s="275"/>
      <c r="V731" s="275"/>
      <c r="W731" s="275"/>
      <c r="X731" s="275"/>
      <c r="Y731" s="275"/>
      <c r="Z731" s="275"/>
      <c r="AA731" s="275"/>
      <c r="AB731" s="275"/>
      <c r="AC731" s="275"/>
      <c r="AD731" s="275"/>
      <c r="AE731" s="275"/>
      <c r="AF731" s="275"/>
    </row>
    <row r="732" spans="1:32" ht="15.75" customHeight="1">
      <c r="A732" s="332"/>
      <c r="B732" s="275"/>
      <c r="C732" s="275"/>
      <c r="D732" s="275"/>
      <c r="E732" s="275"/>
      <c r="F732" s="275"/>
      <c r="G732" s="275"/>
      <c r="H732" s="275"/>
      <c r="I732" s="275"/>
      <c r="J732" s="275"/>
      <c r="K732" s="275"/>
      <c r="L732" s="307"/>
      <c r="M732" s="275"/>
      <c r="N732" s="275"/>
      <c r="O732" s="275"/>
      <c r="P732" s="275"/>
      <c r="Q732" s="275"/>
      <c r="R732" s="275"/>
      <c r="S732" s="275"/>
      <c r="T732" s="275"/>
      <c r="U732" s="275"/>
      <c r="V732" s="275"/>
      <c r="W732" s="275"/>
      <c r="X732" s="275"/>
      <c r="Y732" s="275"/>
      <c r="Z732" s="275"/>
      <c r="AA732" s="275"/>
      <c r="AB732" s="275"/>
      <c r="AC732" s="275"/>
      <c r="AD732" s="275"/>
      <c r="AE732" s="275"/>
      <c r="AF732" s="275"/>
    </row>
    <row r="733" spans="1:32" ht="15.75" customHeight="1">
      <c r="A733" s="332"/>
      <c r="B733" s="275"/>
      <c r="C733" s="275"/>
      <c r="D733" s="275"/>
      <c r="E733" s="275"/>
      <c r="F733" s="275"/>
      <c r="G733" s="275"/>
      <c r="H733" s="275"/>
      <c r="I733" s="275"/>
      <c r="J733" s="275"/>
      <c r="K733" s="275"/>
      <c r="L733" s="307"/>
      <c r="M733" s="275"/>
      <c r="N733" s="275"/>
      <c r="O733" s="275"/>
      <c r="P733" s="275"/>
      <c r="Q733" s="275"/>
      <c r="R733" s="275"/>
      <c r="S733" s="275"/>
      <c r="T733" s="275"/>
      <c r="U733" s="275"/>
      <c r="V733" s="275"/>
      <c r="W733" s="275"/>
      <c r="X733" s="275"/>
      <c r="Y733" s="275"/>
      <c r="Z733" s="275"/>
      <c r="AA733" s="275"/>
      <c r="AB733" s="275"/>
      <c r="AC733" s="275"/>
      <c r="AD733" s="275"/>
      <c r="AE733" s="275"/>
      <c r="AF733" s="275"/>
    </row>
    <row r="734" spans="1:32" ht="15.75" customHeight="1">
      <c r="A734" s="332"/>
      <c r="B734" s="275"/>
      <c r="C734" s="275"/>
      <c r="D734" s="275"/>
      <c r="E734" s="275"/>
      <c r="F734" s="275"/>
      <c r="G734" s="275"/>
      <c r="H734" s="275"/>
      <c r="I734" s="275"/>
      <c r="J734" s="275"/>
      <c r="K734" s="275"/>
      <c r="L734" s="307"/>
      <c r="M734" s="275"/>
      <c r="N734" s="275"/>
      <c r="O734" s="275"/>
      <c r="P734" s="275"/>
      <c r="Q734" s="275"/>
      <c r="R734" s="275"/>
      <c r="S734" s="275"/>
      <c r="T734" s="275"/>
      <c r="U734" s="275"/>
      <c r="V734" s="275"/>
      <c r="W734" s="275"/>
      <c r="X734" s="275"/>
      <c r="Y734" s="275"/>
      <c r="Z734" s="275"/>
      <c r="AA734" s="275"/>
      <c r="AB734" s="275"/>
      <c r="AC734" s="275"/>
      <c r="AD734" s="275"/>
      <c r="AE734" s="275"/>
      <c r="AF734" s="275"/>
    </row>
    <row r="735" spans="1:32" ht="15.75" customHeight="1">
      <c r="A735" s="332"/>
      <c r="B735" s="275"/>
      <c r="C735" s="275"/>
      <c r="D735" s="275"/>
      <c r="E735" s="275"/>
      <c r="F735" s="275"/>
      <c r="G735" s="275"/>
      <c r="H735" s="275"/>
      <c r="I735" s="275"/>
      <c r="J735" s="275"/>
      <c r="K735" s="275"/>
      <c r="L735" s="307"/>
      <c r="M735" s="275"/>
      <c r="N735" s="275"/>
      <c r="O735" s="275"/>
      <c r="P735" s="275"/>
      <c r="Q735" s="275"/>
      <c r="R735" s="275"/>
      <c r="S735" s="275"/>
      <c r="T735" s="275"/>
      <c r="U735" s="275"/>
      <c r="V735" s="275"/>
      <c r="W735" s="275"/>
      <c r="X735" s="275"/>
      <c r="Y735" s="275"/>
      <c r="Z735" s="275"/>
      <c r="AA735" s="275"/>
      <c r="AB735" s="275"/>
      <c r="AC735" s="275"/>
      <c r="AD735" s="275"/>
      <c r="AE735" s="275"/>
      <c r="AF735" s="275"/>
    </row>
    <row r="736" spans="1:32" ht="15.75" customHeight="1">
      <c r="A736" s="332"/>
      <c r="B736" s="275"/>
      <c r="C736" s="275"/>
      <c r="D736" s="275"/>
      <c r="E736" s="275"/>
      <c r="F736" s="275"/>
      <c r="G736" s="275"/>
      <c r="H736" s="275"/>
      <c r="I736" s="275"/>
      <c r="J736" s="275"/>
      <c r="K736" s="275"/>
      <c r="L736" s="307"/>
      <c r="M736" s="275"/>
      <c r="N736" s="275"/>
      <c r="O736" s="275"/>
      <c r="P736" s="275"/>
      <c r="Q736" s="275"/>
      <c r="R736" s="275"/>
      <c r="S736" s="275"/>
      <c r="T736" s="275"/>
      <c r="U736" s="275"/>
      <c r="V736" s="275"/>
      <c r="W736" s="275"/>
      <c r="X736" s="275"/>
      <c r="Y736" s="275"/>
      <c r="Z736" s="275"/>
      <c r="AA736" s="275"/>
      <c r="AB736" s="275"/>
      <c r="AC736" s="275"/>
      <c r="AD736" s="275"/>
      <c r="AE736" s="275"/>
      <c r="AF736" s="275"/>
    </row>
    <row r="737" spans="1:32" ht="15.75" customHeight="1">
      <c r="A737" s="332"/>
      <c r="B737" s="275"/>
      <c r="C737" s="275"/>
      <c r="D737" s="275"/>
      <c r="E737" s="275"/>
      <c r="F737" s="275"/>
      <c r="G737" s="275"/>
      <c r="H737" s="275"/>
      <c r="I737" s="275"/>
      <c r="J737" s="275"/>
      <c r="K737" s="275"/>
      <c r="L737" s="307"/>
      <c r="M737" s="275"/>
      <c r="N737" s="275"/>
      <c r="O737" s="275"/>
      <c r="P737" s="275"/>
      <c r="Q737" s="275"/>
      <c r="R737" s="275"/>
      <c r="S737" s="275"/>
      <c r="T737" s="275"/>
      <c r="U737" s="275"/>
      <c r="V737" s="275"/>
      <c r="W737" s="275"/>
      <c r="X737" s="275"/>
      <c r="Y737" s="275"/>
      <c r="Z737" s="275"/>
      <c r="AA737" s="275"/>
      <c r="AB737" s="275"/>
      <c r="AC737" s="275"/>
      <c r="AD737" s="275"/>
      <c r="AE737" s="275"/>
      <c r="AF737" s="275"/>
    </row>
    <row r="738" spans="1:32" ht="15.75" customHeight="1">
      <c r="A738" s="332"/>
      <c r="B738" s="275"/>
      <c r="C738" s="275"/>
      <c r="D738" s="275"/>
      <c r="E738" s="275"/>
      <c r="F738" s="275"/>
      <c r="G738" s="275"/>
      <c r="H738" s="275"/>
      <c r="I738" s="275"/>
      <c r="J738" s="275"/>
      <c r="K738" s="275"/>
      <c r="L738" s="307"/>
      <c r="M738" s="275"/>
      <c r="N738" s="275"/>
      <c r="O738" s="275"/>
      <c r="P738" s="275"/>
      <c r="Q738" s="275"/>
      <c r="R738" s="275"/>
      <c r="S738" s="275"/>
      <c r="T738" s="275"/>
      <c r="U738" s="275"/>
      <c r="V738" s="275"/>
      <c r="W738" s="275"/>
      <c r="X738" s="275"/>
      <c r="Y738" s="275"/>
      <c r="Z738" s="275"/>
      <c r="AA738" s="275"/>
      <c r="AB738" s="275"/>
      <c r="AC738" s="275"/>
      <c r="AD738" s="275"/>
      <c r="AE738" s="275"/>
      <c r="AF738" s="275"/>
    </row>
    <row r="739" spans="1:32" ht="15.75" customHeight="1">
      <c r="A739" s="332"/>
      <c r="B739" s="275"/>
      <c r="C739" s="275"/>
      <c r="D739" s="275"/>
      <c r="E739" s="275"/>
      <c r="F739" s="275"/>
      <c r="G739" s="275"/>
      <c r="H739" s="275"/>
      <c r="I739" s="275"/>
      <c r="J739" s="275"/>
      <c r="K739" s="275"/>
      <c r="L739" s="307"/>
      <c r="M739" s="275"/>
      <c r="N739" s="275"/>
      <c r="O739" s="275"/>
      <c r="P739" s="275"/>
      <c r="Q739" s="275"/>
      <c r="R739" s="275"/>
      <c r="S739" s="275"/>
      <c r="T739" s="275"/>
      <c r="U739" s="275"/>
      <c r="V739" s="275"/>
      <c r="W739" s="275"/>
      <c r="X739" s="275"/>
      <c r="Y739" s="275"/>
      <c r="Z739" s="275"/>
      <c r="AA739" s="275"/>
      <c r="AB739" s="275"/>
      <c r="AC739" s="275"/>
      <c r="AD739" s="275"/>
      <c r="AE739" s="275"/>
      <c r="AF739" s="275"/>
    </row>
    <row r="740" spans="1:32" ht="15.75" customHeight="1">
      <c r="A740" s="332"/>
      <c r="B740" s="275"/>
      <c r="C740" s="275"/>
      <c r="D740" s="275"/>
      <c r="E740" s="275"/>
      <c r="F740" s="275"/>
      <c r="G740" s="275"/>
      <c r="H740" s="275"/>
      <c r="I740" s="275"/>
      <c r="J740" s="275"/>
      <c r="K740" s="275"/>
      <c r="L740" s="307"/>
      <c r="M740" s="275"/>
      <c r="N740" s="275"/>
      <c r="O740" s="275"/>
      <c r="P740" s="275"/>
      <c r="Q740" s="275"/>
      <c r="R740" s="275"/>
      <c r="S740" s="275"/>
      <c r="T740" s="275"/>
      <c r="U740" s="275"/>
      <c r="V740" s="275"/>
      <c r="W740" s="275"/>
      <c r="X740" s="275"/>
      <c r="Y740" s="275"/>
      <c r="Z740" s="275"/>
      <c r="AA740" s="275"/>
      <c r="AB740" s="275"/>
      <c r="AC740" s="275"/>
      <c r="AD740" s="275"/>
      <c r="AE740" s="275"/>
      <c r="AF740" s="275"/>
    </row>
    <row r="741" spans="1:32" ht="15.75" customHeight="1">
      <c r="A741" s="332"/>
      <c r="B741" s="275"/>
      <c r="C741" s="275"/>
      <c r="D741" s="275"/>
      <c r="E741" s="275"/>
      <c r="F741" s="275"/>
      <c r="G741" s="275"/>
      <c r="H741" s="275"/>
      <c r="I741" s="275"/>
      <c r="J741" s="275"/>
      <c r="K741" s="275"/>
      <c r="L741" s="307"/>
      <c r="M741" s="275"/>
      <c r="N741" s="275"/>
      <c r="O741" s="275"/>
      <c r="P741" s="275"/>
      <c r="Q741" s="275"/>
      <c r="R741" s="275"/>
      <c r="S741" s="275"/>
      <c r="T741" s="275"/>
      <c r="U741" s="275"/>
      <c r="V741" s="275"/>
      <c r="W741" s="275"/>
      <c r="X741" s="275"/>
      <c r="Y741" s="275"/>
      <c r="Z741" s="275"/>
      <c r="AA741" s="275"/>
      <c r="AB741" s="275"/>
      <c r="AC741" s="275"/>
      <c r="AD741" s="275"/>
      <c r="AE741" s="275"/>
      <c r="AF741" s="275"/>
    </row>
    <row r="742" spans="1:32" ht="15.75" customHeight="1">
      <c r="A742" s="332"/>
      <c r="B742" s="275"/>
      <c r="C742" s="275"/>
      <c r="D742" s="275"/>
      <c r="E742" s="275"/>
      <c r="F742" s="275"/>
      <c r="G742" s="275"/>
      <c r="H742" s="275"/>
      <c r="I742" s="275"/>
      <c r="J742" s="275"/>
      <c r="K742" s="275"/>
      <c r="L742" s="307"/>
      <c r="M742" s="275"/>
      <c r="N742" s="275"/>
      <c r="O742" s="275"/>
      <c r="P742" s="275"/>
      <c r="Q742" s="275"/>
      <c r="R742" s="275"/>
      <c r="S742" s="275"/>
      <c r="T742" s="275"/>
      <c r="U742" s="275"/>
      <c r="V742" s="275"/>
      <c r="W742" s="275"/>
      <c r="X742" s="275"/>
      <c r="Y742" s="275"/>
      <c r="Z742" s="275"/>
      <c r="AA742" s="275"/>
      <c r="AB742" s="275"/>
      <c r="AC742" s="275"/>
      <c r="AD742" s="275"/>
      <c r="AE742" s="275"/>
      <c r="AF742" s="275"/>
    </row>
    <row r="743" spans="1:32" ht="15.75" customHeight="1">
      <c r="A743" s="332"/>
      <c r="B743" s="275"/>
      <c r="C743" s="275"/>
      <c r="D743" s="275"/>
      <c r="E743" s="275"/>
      <c r="F743" s="275"/>
      <c r="G743" s="275"/>
      <c r="H743" s="275"/>
      <c r="I743" s="275"/>
      <c r="J743" s="275"/>
      <c r="K743" s="275"/>
      <c r="L743" s="307"/>
      <c r="M743" s="275"/>
      <c r="N743" s="275"/>
      <c r="O743" s="275"/>
      <c r="P743" s="275"/>
      <c r="Q743" s="275"/>
      <c r="R743" s="275"/>
      <c r="S743" s="275"/>
      <c r="T743" s="275"/>
      <c r="U743" s="275"/>
      <c r="V743" s="275"/>
      <c r="W743" s="275"/>
      <c r="X743" s="275"/>
      <c r="Y743" s="275"/>
      <c r="Z743" s="275"/>
      <c r="AA743" s="275"/>
      <c r="AB743" s="275"/>
      <c r="AC743" s="275"/>
      <c r="AD743" s="275"/>
      <c r="AE743" s="275"/>
      <c r="AF743" s="275"/>
    </row>
    <row r="744" spans="1:32" ht="15.75" customHeight="1">
      <c r="A744" s="332"/>
      <c r="B744" s="275"/>
      <c r="C744" s="275"/>
      <c r="D744" s="275"/>
      <c r="E744" s="275"/>
      <c r="F744" s="275"/>
      <c r="G744" s="275"/>
      <c r="H744" s="275"/>
      <c r="I744" s="275"/>
      <c r="J744" s="275"/>
      <c r="K744" s="275"/>
      <c r="L744" s="307"/>
      <c r="M744" s="275"/>
      <c r="N744" s="275"/>
      <c r="O744" s="275"/>
      <c r="P744" s="275"/>
      <c r="Q744" s="275"/>
      <c r="R744" s="275"/>
      <c r="S744" s="275"/>
      <c r="T744" s="275"/>
      <c r="U744" s="275"/>
      <c r="V744" s="275"/>
      <c r="W744" s="275"/>
      <c r="X744" s="275"/>
      <c r="Y744" s="275"/>
      <c r="Z744" s="275"/>
      <c r="AA744" s="275"/>
      <c r="AB744" s="275"/>
      <c r="AC744" s="275"/>
      <c r="AD744" s="275"/>
      <c r="AE744" s="275"/>
      <c r="AF744" s="275"/>
    </row>
    <row r="745" spans="1:32" ht="15.75" customHeight="1">
      <c r="A745" s="332"/>
      <c r="B745" s="275"/>
      <c r="C745" s="275"/>
      <c r="D745" s="275"/>
      <c r="E745" s="275"/>
      <c r="F745" s="275"/>
      <c r="G745" s="275"/>
      <c r="H745" s="275"/>
      <c r="I745" s="275"/>
      <c r="J745" s="275"/>
      <c r="K745" s="275"/>
      <c r="L745" s="307"/>
      <c r="M745" s="275"/>
      <c r="N745" s="275"/>
      <c r="O745" s="275"/>
      <c r="P745" s="275"/>
      <c r="Q745" s="275"/>
      <c r="R745" s="275"/>
      <c r="S745" s="275"/>
      <c r="T745" s="275"/>
      <c r="U745" s="275"/>
      <c r="V745" s="275"/>
      <c r="W745" s="275"/>
      <c r="X745" s="275"/>
      <c r="Y745" s="275"/>
      <c r="Z745" s="275"/>
      <c r="AA745" s="275"/>
      <c r="AB745" s="275"/>
      <c r="AC745" s="275"/>
      <c r="AD745" s="275"/>
      <c r="AE745" s="275"/>
      <c r="AF745" s="275"/>
    </row>
    <row r="746" spans="1:32" ht="15.75" customHeight="1">
      <c r="A746" s="332"/>
      <c r="B746" s="275"/>
      <c r="C746" s="275"/>
      <c r="D746" s="275"/>
      <c r="E746" s="275"/>
      <c r="F746" s="275"/>
      <c r="G746" s="275"/>
      <c r="H746" s="275"/>
      <c r="I746" s="275"/>
      <c r="J746" s="275"/>
      <c r="K746" s="275"/>
      <c r="L746" s="307"/>
      <c r="M746" s="275"/>
      <c r="N746" s="275"/>
      <c r="O746" s="275"/>
      <c r="P746" s="275"/>
      <c r="Q746" s="275"/>
      <c r="R746" s="275"/>
      <c r="S746" s="275"/>
      <c r="T746" s="275"/>
      <c r="U746" s="275"/>
      <c r="V746" s="275"/>
      <c r="W746" s="275"/>
      <c r="X746" s="275"/>
      <c r="Y746" s="275"/>
      <c r="Z746" s="275"/>
      <c r="AA746" s="275"/>
      <c r="AB746" s="275"/>
      <c r="AC746" s="275"/>
      <c r="AD746" s="275"/>
      <c r="AE746" s="275"/>
      <c r="AF746" s="275"/>
    </row>
    <row r="747" spans="1:32" ht="15.75" customHeight="1">
      <c r="A747" s="332"/>
      <c r="B747" s="275"/>
      <c r="C747" s="275"/>
      <c r="D747" s="275"/>
      <c r="E747" s="275"/>
      <c r="F747" s="275"/>
      <c r="G747" s="275"/>
      <c r="H747" s="275"/>
      <c r="I747" s="275"/>
      <c r="J747" s="275"/>
      <c r="K747" s="275"/>
      <c r="L747" s="307"/>
      <c r="M747" s="275"/>
      <c r="N747" s="275"/>
      <c r="O747" s="275"/>
      <c r="P747" s="275"/>
      <c r="Q747" s="275"/>
      <c r="R747" s="275"/>
      <c r="S747" s="275"/>
      <c r="T747" s="275"/>
      <c r="U747" s="275"/>
      <c r="V747" s="275"/>
      <c r="W747" s="275"/>
      <c r="X747" s="275"/>
      <c r="Y747" s="275"/>
      <c r="Z747" s="275"/>
      <c r="AA747" s="275"/>
      <c r="AB747" s="275"/>
      <c r="AC747" s="275"/>
      <c r="AD747" s="275"/>
      <c r="AE747" s="275"/>
      <c r="AF747" s="275"/>
    </row>
    <row r="748" spans="1:32" ht="15.75" customHeight="1">
      <c r="A748" s="332"/>
      <c r="B748" s="275"/>
      <c r="C748" s="275"/>
      <c r="D748" s="275"/>
      <c r="E748" s="275"/>
      <c r="F748" s="275"/>
      <c r="G748" s="275"/>
      <c r="H748" s="275"/>
      <c r="I748" s="275"/>
      <c r="J748" s="275"/>
      <c r="K748" s="275"/>
      <c r="L748" s="307"/>
      <c r="M748" s="275"/>
      <c r="N748" s="275"/>
      <c r="O748" s="275"/>
      <c r="P748" s="275"/>
      <c r="Q748" s="275"/>
      <c r="R748" s="275"/>
      <c r="S748" s="275"/>
      <c r="T748" s="275"/>
      <c r="U748" s="275"/>
      <c r="V748" s="275"/>
      <c r="W748" s="275"/>
      <c r="X748" s="275"/>
      <c r="Y748" s="275"/>
      <c r="Z748" s="275"/>
      <c r="AA748" s="275"/>
      <c r="AB748" s="275"/>
      <c r="AC748" s="275"/>
      <c r="AD748" s="275"/>
      <c r="AE748" s="275"/>
      <c r="AF748" s="275"/>
    </row>
    <row r="749" spans="1:32" ht="15.75" customHeight="1">
      <c r="A749" s="332"/>
      <c r="B749" s="275"/>
      <c r="C749" s="275"/>
      <c r="D749" s="275"/>
      <c r="E749" s="275"/>
      <c r="F749" s="275"/>
      <c r="G749" s="275"/>
      <c r="H749" s="275"/>
      <c r="I749" s="275"/>
      <c r="J749" s="275"/>
      <c r="K749" s="275"/>
      <c r="L749" s="307"/>
      <c r="M749" s="275"/>
      <c r="N749" s="275"/>
      <c r="O749" s="275"/>
      <c r="P749" s="275"/>
      <c r="Q749" s="275"/>
      <c r="R749" s="275"/>
      <c r="S749" s="275"/>
      <c r="T749" s="275"/>
      <c r="U749" s="275"/>
      <c r="V749" s="275"/>
      <c r="W749" s="275"/>
      <c r="X749" s="275"/>
      <c r="Y749" s="275"/>
      <c r="Z749" s="275"/>
      <c r="AA749" s="275"/>
      <c r="AB749" s="275"/>
      <c r="AC749" s="275"/>
      <c r="AD749" s="275"/>
      <c r="AE749" s="275"/>
      <c r="AF749" s="275"/>
    </row>
    <row r="750" spans="1:32" ht="15.75" customHeight="1">
      <c r="A750" s="332"/>
      <c r="B750" s="275"/>
      <c r="C750" s="275"/>
      <c r="D750" s="275"/>
      <c r="E750" s="275"/>
      <c r="F750" s="275"/>
      <c r="G750" s="275"/>
      <c r="H750" s="275"/>
      <c r="I750" s="275"/>
      <c r="J750" s="275"/>
      <c r="K750" s="275"/>
      <c r="L750" s="307"/>
      <c r="M750" s="275"/>
      <c r="N750" s="275"/>
      <c r="O750" s="275"/>
      <c r="P750" s="275"/>
      <c r="Q750" s="275"/>
      <c r="R750" s="275"/>
      <c r="S750" s="275"/>
      <c r="T750" s="275"/>
      <c r="U750" s="275"/>
      <c r="V750" s="275"/>
      <c r="W750" s="275"/>
      <c r="X750" s="275"/>
      <c r="Y750" s="275"/>
      <c r="Z750" s="275"/>
      <c r="AA750" s="275"/>
      <c r="AB750" s="275"/>
      <c r="AC750" s="275"/>
      <c r="AD750" s="275"/>
      <c r="AE750" s="275"/>
      <c r="AF750" s="275"/>
    </row>
    <row r="751" spans="1:32" ht="15.75" customHeight="1">
      <c r="A751" s="332"/>
      <c r="B751" s="275"/>
      <c r="C751" s="275"/>
      <c r="D751" s="275"/>
      <c r="E751" s="275"/>
      <c r="F751" s="275"/>
      <c r="G751" s="275"/>
      <c r="H751" s="275"/>
      <c r="I751" s="275"/>
      <c r="J751" s="275"/>
      <c r="K751" s="275"/>
      <c r="L751" s="307"/>
      <c r="M751" s="275"/>
      <c r="N751" s="275"/>
      <c r="O751" s="275"/>
      <c r="P751" s="275"/>
      <c r="Q751" s="275"/>
      <c r="R751" s="275"/>
      <c r="S751" s="275"/>
      <c r="T751" s="275"/>
      <c r="U751" s="275"/>
      <c r="V751" s="275"/>
      <c r="W751" s="275"/>
      <c r="X751" s="275"/>
      <c r="Y751" s="275"/>
      <c r="Z751" s="275"/>
      <c r="AA751" s="275"/>
      <c r="AB751" s="275"/>
      <c r="AC751" s="275"/>
      <c r="AD751" s="275"/>
      <c r="AE751" s="275"/>
      <c r="AF751" s="275"/>
    </row>
    <row r="752" spans="1:32" ht="15.75" customHeight="1">
      <c r="A752" s="332"/>
      <c r="B752" s="275"/>
      <c r="C752" s="275"/>
      <c r="D752" s="275"/>
      <c r="E752" s="275"/>
      <c r="F752" s="275"/>
      <c r="G752" s="275"/>
      <c r="H752" s="275"/>
      <c r="I752" s="275"/>
      <c r="J752" s="275"/>
      <c r="K752" s="275"/>
      <c r="L752" s="307"/>
      <c r="M752" s="275"/>
      <c r="N752" s="275"/>
      <c r="O752" s="275"/>
      <c r="P752" s="275"/>
      <c r="Q752" s="275"/>
      <c r="R752" s="275"/>
      <c r="S752" s="275"/>
      <c r="T752" s="275"/>
      <c r="U752" s="275"/>
      <c r="V752" s="275"/>
      <c r="W752" s="275"/>
      <c r="X752" s="275"/>
      <c r="Y752" s="275"/>
      <c r="Z752" s="275"/>
      <c r="AA752" s="275"/>
      <c r="AB752" s="275"/>
      <c r="AC752" s="275"/>
      <c r="AD752" s="275"/>
      <c r="AE752" s="275"/>
      <c r="AF752" s="275"/>
    </row>
    <row r="753" spans="1:32" ht="15.75" customHeight="1">
      <c r="A753" s="332"/>
      <c r="B753" s="275"/>
      <c r="C753" s="275"/>
      <c r="D753" s="275"/>
      <c r="E753" s="275"/>
      <c r="F753" s="275"/>
      <c r="G753" s="275"/>
      <c r="H753" s="275"/>
      <c r="I753" s="275"/>
      <c r="J753" s="275"/>
      <c r="K753" s="275"/>
      <c r="L753" s="307"/>
      <c r="M753" s="275"/>
      <c r="N753" s="275"/>
      <c r="O753" s="275"/>
      <c r="P753" s="275"/>
      <c r="Q753" s="275"/>
      <c r="R753" s="275"/>
      <c r="S753" s="275"/>
      <c r="T753" s="275"/>
      <c r="U753" s="275"/>
      <c r="V753" s="275"/>
      <c r="W753" s="275"/>
      <c r="X753" s="275"/>
      <c r="Y753" s="275"/>
      <c r="Z753" s="275"/>
      <c r="AA753" s="275"/>
      <c r="AB753" s="275"/>
      <c r="AC753" s="275"/>
      <c r="AD753" s="275"/>
      <c r="AE753" s="275"/>
      <c r="AF753" s="275"/>
    </row>
    <row r="754" spans="1:32" ht="15.75" customHeight="1">
      <c r="A754" s="332"/>
      <c r="B754" s="275"/>
      <c r="C754" s="275"/>
      <c r="D754" s="275"/>
      <c r="E754" s="275"/>
      <c r="F754" s="275"/>
      <c r="G754" s="275"/>
      <c r="H754" s="275"/>
      <c r="I754" s="275"/>
      <c r="J754" s="275"/>
      <c r="K754" s="275"/>
      <c r="L754" s="307"/>
      <c r="M754" s="275"/>
      <c r="N754" s="275"/>
      <c r="O754" s="275"/>
      <c r="P754" s="275"/>
      <c r="Q754" s="275"/>
      <c r="R754" s="275"/>
      <c r="S754" s="275"/>
      <c r="T754" s="275"/>
      <c r="U754" s="275"/>
      <c r="V754" s="275"/>
      <c r="W754" s="275"/>
      <c r="X754" s="275"/>
      <c r="Y754" s="275"/>
      <c r="Z754" s="275"/>
      <c r="AA754" s="275"/>
      <c r="AB754" s="275"/>
      <c r="AC754" s="275"/>
      <c r="AD754" s="275"/>
      <c r="AE754" s="275"/>
      <c r="AF754" s="275"/>
    </row>
    <row r="755" spans="1:32" ht="15.75" customHeight="1">
      <c r="A755" s="332"/>
      <c r="B755" s="275"/>
      <c r="C755" s="275"/>
      <c r="D755" s="275"/>
      <c r="E755" s="275"/>
      <c r="F755" s="275"/>
      <c r="G755" s="275"/>
      <c r="H755" s="275"/>
      <c r="I755" s="275"/>
      <c r="J755" s="275"/>
      <c r="K755" s="275"/>
      <c r="L755" s="307"/>
      <c r="M755" s="275"/>
      <c r="N755" s="275"/>
      <c r="O755" s="275"/>
      <c r="P755" s="275"/>
      <c r="Q755" s="275"/>
      <c r="R755" s="275"/>
      <c r="S755" s="275"/>
      <c r="T755" s="275"/>
      <c r="U755" s="275"/>
      <c r="V755" s="275"/>
      <c r="W755" s="275"/>
      <c r="X755" s="275"/>
      <c r="Y755" s="275"/>
      <c r="Z755" s="275"/>
      <c r="AA755" s="275"/>
      <c r="AB755" s="275"/>
      <c r="AC755" s="275"/>
      <c r="AD755" s="275"/>
      <c r="AE755" s="275"/>
      <c r="AF755" s="275"/>
    </row>
    <row r="756" spans="1:32" ht="15.75" customHeight="1">
      <c r="A756" s="332"/>
      <c r="B756" s="275"/>
      <c r="C756" s="275"/>
      <c r="D756" s="275"/>
      <c r="E756" s="275"/>
      <c r="F756" s="275"/>
      <c r="G756" s="275"/>
      <c r="H756" s="275"/>
      <c r="I756" s="275"/>
      <c r="J756" s="275"/>
      <c r="K756" s="275"/>
      <c r="L756" s="307"/>
      <c r="M756" s="275"/>
      <c r="N756" s="275"/>
      <c r="O756" s="275"/>
      <c r="P756" s="275"/>
      <c r="Q756" s="275"/>
      <c r="R756" s="275"/>
      <c r="S756" s="275"/>
      <c r="T756" s="275"/>
      <c r="U756" s="275"/>
      <c r="V756" s="275"/>
      <c r="W756" s="275"/>
      <c r="X756" s="275"/>
      <c r="Y756" s="275"/>
      <c r="Z756" s="275"/>
      <c r="AA756" s="275"/>
      <c r="AB756" s="275"/>
      <c r="AC756" s="275"/>
      <c r="AD756" s="275"/>
      <c r="AE756" s="275"/>
      <c r="AF756" s="275"/>
    </row>
    <row r="757" spans="1:32" ht="15.75" customHeight="1">
      <c r="A757" s="332"/>
      <c r="B757" s="275"/>
      <c r="C757" s="275"/>
      <c r="D757" s="275"/>
      <c r="E757" s="275"/>
      <c r="F757" s="275"/>
      <c r="G757" s="275"/>
      <c r="H757" s="275"/>
      <c r="I757" s="275"/>
      <c r="J757" s="275"/>
      <c r="K757" s="275"/>
      <c r="L757" s="307"/>
      <c r="M757" s="275"/>
      <c r="N757" s="275"/>
      <c r="O757" s="275"/>
      <c r="P757" s="275"/>
      <c r="Q757" s="275"/>
      <c r="R757" s="275"/>
      <c r="S757" s="275"/>
      <c r="T757" s="275"/>
      <c r="U757" s="275"/>
      <c r="V757" s="275"/>
      <c r="W757" s="275"/>
      <c r="X757" s="275"/>
      <c r="Y757" s="275"/>
      <c r="Z757" s="275"/>
      <c r="AA757" s="275"/>
      <c r="AB757" s="275"/>
      <c r="AC757" s="275"/>
      <c r="AD757" s="275"/>
      <c r="AE757" s="275"/>
      <c r="AF757" s="275"/>
    </row>
    <row r="758" spans="1:32" ht="15.75" customHeight="1">
      <c r="A758" s="332"/>
      <c r="B758" s="275"/>
      <c r="C758" s="275"/>
      <c r="D758" s="275"/>
      <c r="E758" s="275"/>
      <c r="F758" s="275"/>
      <c r="G758" s="275"/>
      <c r="H758" s="275"/>
      <c r="I758" s="275"/>
      <c r="J758" s="275"/>
      <c r="K758" s="275"/>
      <c r="L758" s="307"/>
      <c r="M758" s="275"/>
      <c r="N758" s="275"/>
      <c r="O758" s="275"/>
      <c r="P758" s="275"/>
      <c r="Q758" s="275"/>
      <c r="R758" s="275"/>
      <c r="S758" s="275"/>
      <c r="T758" s="275"/>
      <c r="U758" s="275"/>
      <c r="V758" s="275"/>
      <c r="W758" s="275"/>
      <c r="X758" s="275"/>
      <c r="Y758" s="275"/>
      <c r="Z758" s="275"/>
      <c r="AA758" s="275"/>
      <c r="AB758" s="275"/>
      <c r="AC758" s="275"/>
      <c r="AD758" s="275"/>
      <c r="AE758" s="275"/>
      <c r="AF758" s="275"/>
    </row>
    <row r="759" spans="1:32" ht="15.75" customHeight="1">
      <c r="A759" s="332"/>
      <c r="B759" s="275"/>
      <c r="C759" s="275"/>
      <c r="D759" s="275"/>
      <c r="E759" s="275"/>
      <c r="F759" s="275"/>
      <c r="G759" s="275"/>
      <c r="H759" s="275"/>
      <c r="I759" s="275"/>
      <c r="J759" s="275"/>
      <c r="K759" s="275"/>
      <c r="L759" s="307"/>
      <c r="M759" s="275"/>
      <c r="N759" s="275"/>
      <c r="O759" s="275"/>
      <c r="P759" s="275"/>
      <c r="Q759" s="275"/>
      <c r="R759" s="275"/>
      <c r="S759" s="275"/>
      <c r="T759" s="275"/>
      <c r="U759" s="275"/>
      <c r="V759" s="275"/>
      <c r="W759" s="275"/>
      <c r="X759" s="275"/>
      <c r="Y759" s="275"/>
      <c r="Z759" s="275"/>
      <c r="AA759" s="275"/>
      <c r="AB759" s="275"/>
      <c r="AC759" s="275"/>
      <c r="AD759" s="275"/>
      <c r="AE759" s="275"/>
      <c r="AF759" s="275"/>
    </row>
    <row r="760" spans="1:32" ht="15.75" customHeight="1">
      <c r="A760" s="332"/>
      <c r="B760" s="275"/>
      <c r="C760" s="275"/>
      <c r="D760" s="275"/>
      <c r="E760" s="275"/>
      <c r="F760" s="275"/>
      <c r="G760" s="275"/>
      <c r="H760" s="275"/>
      <c r="I760" s="275"/>
      <c r="J760" s="275"/>
      <c r="K760" s="275"/>
      <c r="L760" s="307"/>
      <c r="M760" s="275"/>
      <c r="N760" s="275"/>
      <c r="O760" s="275"/>
      <c r="P760" s="275"/>
      <c r="Q760" s="275"/>
      <c r="R760" s="275"/>
      <c r="S760" s="275"/>
      <c r="T760" s="275"/>
      <c r="U760" s="275"/>
      <c r="V760" s="275"/>
      <c r="W760" s="275"/>
      <c r="X760" s="275"/>
      <c r="Y760" s="275"/>
      <c r="Z760" s="275"/>
      <c r="AA760" s="275"/>
      <c r="AB760" s="275"/>
      <c r="AC760" s="275"/>
      <c r="AD760" s="275"/>
      <c r="AE760" s="275"/>
      <c r="AF760" s="275"/>
    </row>
    <row r="761" spans="1:32" ht="15.75" customHeight="1">
      <c r="A761" s="332"/>
      <c r="B761" s="275"/>
      <c r="C761" s="275"/>
      <c r="D761" s="275"/>
      <c r="E761" s="275"/>
      <c r="F761" s="275"/>
      <c r="G761" s="275"/>
      <c r="H761" s="275"/>
      <c r="I761" s="275"/>
      <c r="J761" s="275"/>
      <c r="K761" s="275"/>
      <c r="L761" s="307"/>
      <c r="M761" s="275"/>
      <c r="N761" s="275"/>
      <c r="O761" s="275"/>
      <c r="P761" s="275"/>
      <c r="Q761" s="275"/>
      <c r="R761" s="275"/>
      <c r="S761" s="275"/>
      <c r="T761" s="275"/>
      <c r="U761" s="275"/>
      <c r="V761" s="275"/>
      <c r="W761" s="275"/>
      <c r="X761" s="275"/>
      <c r="Y761" s="275"/>
      <c r="Z761" s="275"/>
      <c r="AA761" s="275"/>
      <c r="AB761" s="275"/>
      <c r="AC761" s="275"/>
      <c r="AD761" s="275"/>
      <c r="AE761" s="275"/>
      <c r="AF761" s="275"/>
    </row>
    <row r="762" spans="1:32" ht="15.75" customHeight="1">
      <c r="A762" s="332"/>
      <c r="B762" s="275"/>
      <c r="C762" s="275"/>
      <c r="D762" s="275"/>
      <c r="E762" s="275"/>
      <c r="F762" s="275"/>
      <c r="G762" s="275"/>
      <c r="H762" s="275"/>
      <c r="I762" s="275"/>
      <c r="J762" s="275"/>
      <c r="K762" s="275"/>
      <c r="L762" s="307"/>
      <c r="M762" s="275"/>
      <c r="N762" s="275"/>
      <c r="O762" s="275"/>
      <c r="P762" s="275"/>
      <c r="Q762" s="275"/>
      <c r="R762" s="275"/>
      <c r="S762" s="275"/>
      <c r="T762" s="275"/>
      <c r="U762" s="275"/>
      <c r="V762" s="275"/>
      <c r="W762" s="275"/>
      <c r="X762" s="275"/>
      <c r="Y762" s="275"/>
      <c r="Z762" s="275"/>
      <c r="AA762" s="275"/>
      <c r="AB762" s="275"/>
      <c r="AC762" s="275"/>
      <c r="AD762" s="275"/>
      <c r="AE762" s="275"/>
      <c r="AF762" s="275"/>
    </row>
    <row r="763" spans="1:32" ht="15.75" customHeight="1">
      <c r="A763" s="332"/>
      <c r="B763" s="275"/>
      <c r="C763" s="275"/>
      <c r="D763" s="275"/>
      <c r="E763" s="275"/>
      <c r="F763" s="275"/>
      <c r="G763" s="275"/>
      <c r="H763" s="275"/>
      <c r="I763" s="275"/>
      <c r="J763" s="275"/>
      <c r="K763" s="275"/>
      <c r="L763" s="307"/>
      <c r="M763" s="275"/>
      <c r="N763" s="275"/>
      <c r="O763" s="275"/>
      <c r="P763" s="275"/>
      <c r="Q763" s="275"/>
      <c r="R763" s="275"/>
      <c r="S763" s="275"/>
      <c r="T763" s="275"/>
      <c r="U763" s="275"/>
      <c r="V763" s="275"/>
      <c r="W763" s="275"/>
      <c r="X763" s="275"/>
      <c r="Y763" s="275"/>
      <c r="Z763" s="275"/>
      <c r="AA763" s="275"/>
      <c r="AB763" s="275"/>
      <c r="AC763" s="275"/>
      <c r="AD763" s="275"/>
      <c r="AE763" s="275"/>
      <c r="AF763" s="275"/>
    </row>
    <row r="764" spans="1:32" ht="15.75" customHeight="1">
      <c r="A764" s="332"/>
      <c r="B764" s="275"/>
      <c r="C764" s="275"/>
      <c r="D764" s="275"/>
      <c r="E764" s="275"/>
      <c r="F764" s="275"/>
      <c r="G764" s="275"/>
      <c r="H764" s="275"/>
      <c r="I764" s="275"/>
      <c r="J764" s="275"/>
      <c r="K764" s="275"/>
      <c r="L764" s="307"/>
      <c r="M764" s="275"/>
      <c r="N764" s="275"/>
      <c r="O764" s="275"/>
      <c r="P764" s="275"/>
      <c r="Q764" s="275"/>
      <c r="R764" s="275"/>
      <c r="S764" s="275"/>
      <c r="T764" s="275"/>
      <c r="U764" s="275"/>
      <c r="V764" s="275"/>
      <c r="W764" s="275"/>
      <c r="X764" s="275"/>
      <c r="Y764" s="275"/>
      <c r="Z764" s="275"/>
      <c r="AA764" s="275"/>
      <c r="AB764" s="275"/>
      <c r="AC764" s="275"/>
      <c r="AD764" s="275"/>
      <c r="AE764" s="275"/>
      <c r="AF764" s="275"/>
    </row>
    <row r="765" spans="1:32" ht="15.75" customHeight="1">
      <c r="A765" s="332"/>
      <c r="B765" s="275"/>
      <c r="C765" s="275"/>
      <c r="D765" s="275"/>
      <c r="E765" s="275"/>
      <c r="F765" s="275"/>
      <c r="G765" s="275"/>
      <c r="H765" s="275"/>
      <c r="I765" s="275"/>
      <c r="J765" s="275"/>
      <c r="K765" s="275"/>
      <c r="L765" s="307"/>
      <c r="M765" s="275"/>
      <c r="N765" s="275"/>
      <c r="O765" s="275"/>
      <c r="P765" s="275"/>
      <c r="Q765" s="275"/>
      <c r="R765" s="275"/>
      <c r="S765" s="275"/>
      <c r="T765" s="275"/>
      <c r="U765" s="275"/>
      <c r="V765" s="275"/>
      <c r="W765" s="275"/>
      <c r="X765" s="275"/>
      <c r="Y765" s="275"/>
      <c r="Z765" s="275"/>
      <c r="AA765" s="275"/>
      <c r="AB765" s="275"/>
      <c r="AC765" s="275"/>
      <c r="AD765" s="275"/>
      <c r="AE765" s="275"/>
      <c r="AF765" s="275"/>
    </row>
    <row r="766" spans="1:32" ht="15.75" customHeight="1">
      <c r="A766" s="332"/>
      <c r="B766" s="275"/>
      <c r="C766" s="275"/>
      <c r="D766" s="275"/>
      <c r="E766" s="275"/>
      <c r="F766" s="275"/>
      <c r="G766" s="275"/>
      <c r="H766" s="275"/>
      <c r="I766" s="275"/>
      <c r="J766" s="275"/>
      <c r="K766" s="275"/>
      <c r="L766" s="307"/>
      <c r="M766" s="275"/>
      <c r="N766" s="275"/>
      <c r="O766" s="275"/>
      <c r="P766" s="275"/>
      <c r="Q766" s="275"/>
      <c r="R766" s="275"/>
      <c r="S766" s="275"/>
      <c r="T766" s="275"/>
      <c r="U766" s="275"/>
      <c r="V766" s="275"/>
      <c r="W766" s="275"/>
      <c r="X766" s="275"/>
      <c r="Y766" s="275"/>
      <c r="Z766" s="275"/>
      <c r="AA766" s="275"/>
      <c r="AB766" s="275"/>
      <c r="AC766" s="275"/>
      <c r="AD766" s="275"/>
      <c r="AE766" s="275"/>
      <c r="AF766" s="275"/>
    </row>
    <row r="767" spans="1:32" ht="15.75" customHeight="1">
      <c r="A767" s="332"/>
      <c r="B767" s="275"/>
      <c r="C767" s="275"/>
      <c r="D767" s="275"/>
      <c r="E767" s="275"/>
      <c r="F767" s="275"/>
      <c r="G767" s="275"/>
      <c r="H767" s="275"/>
      <c r="I767" s="275"/>
      <c r="J767" s="275"/>
      <c r="K767" s="275"/>
      <c r="L767" s="307"/>
      <c r="M767" s="275"/>
      <c r="N767" s="275"/>
      <c r="O767" s="275"/>
      <c r="P767" s="275"/>
      <c r="Q767" s="275"/>
      <c r="R767" s="275"/>
      <c r="S767" s="275"/>
      <c r="T767" s="275"/>
      <c r="U767" s="275"/>
      <c r="V767" s="275"/>
      <c r="W767" s="275"/>
      <c r="X767" s="275"/>
      <c r="Y767" s="275"/>
      <c r="Z767" s="275"/>
      <c r="AA767" s="275"/>
      <c r="AB767" s="275"/>
      <c r="AC767" s="275"/>
      <c r="AD767" s="275"/>
      <c r="AE767" s="275"/>
      <c r="AF767" s="275"/>
    </row>
    <row r="768" spans="1:32" ht="15.75" customHeight="1">
      <c r="A768" s="332"/>
      <c r="B768" s="275"/>
      <c r="C768" s="275"/>
      <c r="D768" s="275"/>
      <c r="E768" s="275"/>
      <c r="F768" s="275"/>
      <c r="G768" s="275"/>
      <c r="H768" s="275"/>
      <c r="I768" s="275"/>
      <c r="J768" s="275"/>
      <c r="K768" s="275"/>
      <c r="L768" s="307"/>
      <c r="M768" s="275"/>
      <c r="N768" s="275"/>
      <c r="O768" s="275"/>
      <c r="P768" s="275"/>
      <c r="Q768" s="275"/>
      <c r="R768" s="275"/>
      <c r="S768" s="275"/>
      <c r="T768" s="275"/>
      <c r="U768" s="275"/>
      <c r="V768" s="275"/>
      <c r="W768" s="275"/>
      <c r="X768" s="275"/>
      <c r="Y768" s="275"/>
      <c r="Z768" s="275"/>
      <c r="AA768" s="275"/>
      <c r="AB768" s="275"/>
      <c r="AC768" s="275"/>
      <c r="AD768" s="275"/>
      <c r="AE768" s="275"/>
      <c r="AF768" s="275"/>
    </row>
    <row r="769" spans="1:32" ht="15.75" customHeight="1">
      <c r="A769" s="332"/>
      <c r="B769" s="275"/>
      <c r="C769" s="275"/>
      <c r="D769" s="275"/>
      <c r="E769" s="275"/>
      <c r="F769" s="275"/>
      <c r="G769" s="275"/>
      <c r="H769" s="275"/>
      <c r="I769" s="275"/>
      <c r="J769" s="275"/>
      <c r="K769" s="275"/>
      <c r="L769" s="307"/>
      <c r="M769" s="275"/>
      <c r="N769" s="275"/>
      <c r="O769" s="275"/>
      <c r="P769" s="275"/>
      <c r="Q769" s="275"/>
      <c r="R769" s="275"/>
      <c r="S769" s="275"/>
      <c r="T769" s="275"/>
      <c r="U769" s="275"/>
      <c r="V769" s="275"/>
      <c r="W769" s="275"/>
      <c r="X769" s="275"/>
      <c r="Y769" s="275"/>
      <c r="Z769" s="275"/>
      <c r="AA769" s="275"/>
      <c r="AB769" s="275"/>
      <c r="AC769" s="275"/>
      <c r="AD769" s="275"/>
      <c r="AE769" s="275"/>
      <c r="AF769" s="275"/>
    </row>
    <row r="770" spans="1:32" ht="15.75" customHeight="1">
      <c r="A770" s="332"/>
      <c r="B770" s="275"/>
      <c r="C770" s="275"/>
      <c r="D770" s="275"/>
      <c r="E770" s="275"/>
      <c r="F770" s="275"/>
      <c r="G770" s="275"/>
      <c r="H770" s="275"/>
      <c r="I770" s="275"/>
      <c r="J770" s="275"/>
      <c r="K770" s="275"/>
      <c r="L770" s="307"/>
      <c r="M770" s="275"/>
      <c r="N770" s="275"/>
      <c r="O770" s="275"/>
      <c r="P770" s="275"/>
      <c r="Q770" s="275"/>
      <c r="R770" s="275"/>
      <c r="S770" s="275"/>
      <c r="T770" s="275"/>
      <c r="U770" s="275"/>
      <c r="V770" s="275"/>
      <c r="W770" s="275"/>
      <c r="X770" s="275"/>
      <c r="Y770" s="275"/>
      <c r="Z770" s="275"/>
      <c r="AA770" s="275"/>
      <c r="AB770" s="275"/>
      <c r="AC770" s="275"/>
      <c r="AD770" s="275"/>
      <c r="AE770" s="275"/>
      <c r="AF770" s="275"/>
    </row>
    <row r="771" spans="1:32" ht="15.75" customHeight="1">
      <c r="A771" s="332"/>
      <c r="B771" s="275"/>
      <c r="C771" s="275"/>
      <c r="D771" s="275"/>
      <c r="E771" s="275"/>
      <c r="F771" s="275"/>
      <c r="G771" s="275"/>
      <c r="H771" s="275"/>
      <c r="I771" s="275"/>
      <c r="J771" s="275"/>
      <c r="K771" s="275"/>
      <c r="L771" s="307"/>
      <c r="M771" s="275"/>
      <c r="N771" s="275"/>
      <c r="O771" s="275"/>
      <c r="P771" s="275"/>
      <c r="Q771" s="275"/>
      <c r="R771" s="275"/>
      <c r="S771" s="275"/>
      <c r="T771" s="275"/>
      <c r="U771" s="275"/>
      <c r="V771" s="275"/>
      <c r="W771" s="275"/>
      <c r="X771" s="275"/>
      <c r="Y771" s="275"/>
      <c r="Z771" s="275"/>
      <c r="AA771" s="275"/>
      <c r="AB771" s="275"/>
      <c r="AC771" s="275"/>
      <c r="AD771" s="275"/>
      <c r="AE771" s="275"/>
      <c r="AF771" s="275"/>
    </row>
    <row r="772" spans="1:32" ht="15.75" customHeight="1">
      <c r="A772" s="332"/>
      <c r="B772" s="275"/>
      <c r="C772" s="275"/>
      <c r="D772" s="275"/>
      <c r="E772" s="275"/>
      <c r="F772" s="275"/>
      <c r="G772" s="275"/>
      <c r="H772" s="275"/>
      <c r="I772" s="275"/>
      <c r="J772" s="275"/>
      <c r="K772" s="275"/>
      <c r="L772" s="307"/>
      <c r="M772" s="275"/>
      <c r="N772" s="275"/>
      <c r="O772" s="275"/>
      <c r="P772" s="275"/>
      <c r="Q772" s="275"/>
      <c r="R772" s="275"/>
      <c r="S772" s="275"/>
      <c r="T772" s="275"/>
      <c r="U772" s="275"/>
      <c r="V772" s="275"/>
      <c r="W772" s="275"/>
      <c r="X772" s="275"/>
      <c r="Y772" s="275"/>
      <c r="Z772" s="275"/>
      <c r="AA772" s="275"/>
      <c r="AB772" s="275"/>
      <c r="AC772" s="275"/>
      <c r="AD772" s="275"/>
      <c r="AE772" s="275"/>
      <c r="AF772" s="275"/>
    </row>
    <row r="773" spans="1:32" ht="15.75" customHeight="1">
      <c r="A773" s="332"/>
      <c r="B773" s="275"/>
      <c r="C773" s="275"/>
      <c r="D773" s="275"/>
      <c r="E773" s="275"/>
      <c r="F773" s="275"/>
      <c r="G773" s="275"/>
      <c r="H773" s="275"/>
      <c r="I773" s="275"/>
      <c r="J773" s="275"/>
      <c r="K773" s="275"/>
      <c r="L773" s="307"/>
      <c r="M773" s="275"/>
      <c r="N773" s="275"/>
      <c r="O773" s="275"/>
      <c r="P773" s="275"/>
      <c r="Q773" s="275"/>
      <c r="R773" s="275"/>
      <c r="S773" s="275"/>
      <c r="T773" s="275"/>
      <c r="U773" s="275"/>
      <c r="V773" s="275"/>
      <c r="W773" s="275"/>
      <c r="X773" s="275"/>
      <c r="Y773" s="275"/>
      <c r="Z773" s="275"/>
      <c r="AA773" s="275"/>
      <c r="AB773" s="275"/>
      <c r="AC773" s="275"/>
      <c r="AD773" s="275"/>
      <c r="AE773" s="275"/>
      <c r="AF773" s="275"/>
    </row>
    <row r="774" spans="1:32" ht="15.75" customHeight="1">
      <c r="A774" s="332"/>
      <c r="B774" s="275"/>
      <c r="C774" s="275"/>
      <c r="D774" s="275"/>
      <c r="E774" s="275"/>
      <c r="F774" s="275"/>
      <c r="G774" s="275"/>
      <c r="H774" s="275"/>
      <c r="I774" s="275"/>
      <c r="J774" s="275"/>
      <c r="K774" s="275"/>
      <c r="L774" s="307"/>
      <c r="M774" s="275"/>
      <c r="N774" s="275"/>
      <c r="O774" s="275"/>
      <c r="P774" s="275"/>
      <c r="Q774" s="275"/>
      <c r="R774" s="275"/>
      <c r="S774" s="275"/>
      <c r="T774" s="275"/>
      <c r="U774" s="275"/>
      <c r="V774" s="275"/>
      <c r="W774" s="275"/>
      <c r="X774" s="275"/>
      <c r="Y774" s="275"/>
      <c r="Z774" s="275"/>
      <c r="AA774" s="275"/>
      <c r="AB774" s="275"/>
      <c r="AC774" s="275"/>
      <c r="AD774" s="275"/>
      <c r="AE774" s="275"/>
      <c r="AF774" s="275"/>
    </row>
    <row r="775" spans="1:32" ht="15.75" customHeight="1">
      <c r="A775" s="332"/>
      <c r="B775" s="275"/>
      <c r="C775" s="275"/>
      <c r="D775" s="275"/>
      <c r="E775" s="275"/>
      <c r="F775" s="275"/>
      <c r="G775" s="275"/>
      <c r="H775" s="275"/>
      <c r="I775" s="275"/>
      <c r="J775" s="275"/>
      <c r="K775" s="275"/>
      <c r="L775" s="307"/>
      <c r="M775" s="275"/>
      <c r="N775" s="275"/>
      <c r="O775" s="275"/>
      <c r="P775" s="275"/>
      <c r="Q775" s="275"/>
      <c r="R775" s="275"/>
      <c r="S775" s="275"/>
      <c r="T775" s="275"/>
      <c r="U775" s="275"/>
      <c r="V775" s="275"/>
      <c r="W775" s="275"/>
      <c r="X775" s="275"/>
      <c r="Y775" s="275"/>
      <c r="Z775" s="275"/>
      <c r="AA775" s="275"/>
      <c r="AB775" s="275"/>
      <c r="AC775" s="275"/>
      <c r="AD775" s="275"/>
      <c r="AE775" s="275"/>
      <c r="AF775" s="275"/>
    </row>
    <row r="776" spans="1:32" ht="15.75" customHeight="1">
      <c r="A776" s="332"/>
      <c r="B776" s="275"/>
      <c r="C776" s="275"/>
      <c r="D776" s="275"/>
      <c r="E776" s="275"/>
      <c r="F776" s="275"/>
      <c r="G776" s="275"/>
      <c r="H776" s="275"/>
      <c r="I776" s="275"/>
      <c r="J776" s="275"/>
      <c r="K776" s="275"/>
      <c r="L776" s="307"/>
      <c r="M776" s="275"/>
      <c r="N776" s="275"/>
      <c r="O776" s="275"/>
      <c r="P776" s="275"/>
      <c r="Q776" s="275"/>
      <c r="R776" s="275"/>
      <c r="S776" s="275"/>
      <c r="T776" s="275"/>
      <c r="U776" s="275"/>
      <c r="V776" s="275"/>
      <c r="W776" s="275"/>
      <c r="X776" s="275"/>
      <c r="Y776" s="275"/>
      <c r="Z776" s="275"/>
      <c r="AA776" s="275"/>
      <c r="AB776" s="275"/>
      <c r="AC776" s="275"/>
      <c r="AD776" s="275"/>
      <c r="AE776" s="275"/>
      <c r="AF776" s="275"/>
    </row>
    <row r="777" spans="1:32" ht="15.75" customHeight="1">
      <c r="A777" s="332"/>
      <c r="B777" s="275"/>
      <c r="C777" s="275"/>
      <c r="D777" s="275"/>
      <c r="E777" s="275"/>
      <c r="F777" s="275"/>
      <c r="G777" s="275"/>
      <c r="H777" s="275"/>
      <c r="I777" s="275"/>
      <c r="J777" s="275"/>
      <c r="K777" s="275"/>
      <c r="L777" s="307"/>
      <c r="M777" s="275"/>
      <c r="N777" s="275"/>
      <c r="O777" s="275"/>
      <c r="P777" s="275"/>
      <c r="Q777" s="275"/>
      <c r="R777" s="275"/>
      <c r="S777" s="275"/>
      <c r="T777" s="275"/>
      <c r="U777" s="275"/>
      <c r="V777" s="275"/>
      <c r="W777" s="275"/>
      <c r="X777" s="275"/>
      <c r="Y777" s="275"/>
      <c r="Z777" s="275"/>
      <c r="AA777" s="275"/>
      <c r="AB777" s="275"/>
      <c r="AC777" s="275"/>
      <c r="AD777" s="275"/>
      <c r="AE777" s="275"/>
      <c r="AF777" s="275"/>
    </row>
    <row r="778" spans="1:32" ht="15.75" customHeight="1">
      <c r="A778" s="332"/>
      <c r="B778" s="275"/>
      <c r="C778" s="275"/>
      <c r="D778" s="275"/>
      <c r="E778" s="275"/>
      <c r="F778" s="275"/>
      <c r="G778" s="275"/>
      <c r="H778" s="275"/>
      <c r="I778" s="275"/>
      <c r="J778" s="275"/>
      <c r="K778" s="275"/>
      <c r="L778" s="307"/>
      <c r="M778" s="275"/>
      <c r="N778" s="275"/>
      <c r="O778" s="275"/>
      <c r="P778" s="275"/>
      <c r="Q778" s="275"/>
      <c r="R778" s="275"/>
      <c r="S778" s="275"/>
      <c r="T778" s="275"/>
      <c r="U778" s="275"/>
      <c r="V778" s="275"/>
      <c r="W778" s="275"/>
      <c r="X778" s="275"/>
      <c r="Y778" s="275"/>
      <c r="Z778" s="275"/>
      <c r="AA778" s="275"/>
      <c r="AB778" s="275"/>
      <c r="AC778" s="275"/>
      <c r="AD778" s="275"/>
      <c r="AE778" s="275"/>
      <c r="AF778" s="275"/>
    </row>
    <row r="779" spans="1:32" ht="15.75" customHeight="1">
      <c r="A779" s="332"/>
      <c r="B779" s="275"/>
      <c r="C779" s="275"/>
      <c r="D779" s="275"/>
      <c r="E779" s="275"/>
      <c r="F779" s="275"/>
      <c r="G779" s="275"/>
      <c r="H779" s="275"/>
      <c r="I779" s="275"/>
      <c r="J779" s="275"/>
      <c r="K779" s="275"/>
      <c r="L779" s="307"/>
      <c r="M779" s="275"/>
      <c r="N779" s="275"/>
      <c r="O779" s="275"/>
      <c r="P779" s="275"/>
      <c r="Q779" s="275"/>
      <c r="R779" s="275"/>
      <c r="S779" s="275"/>
      <c r="T779" s="275"/>
      <c r="U779" s="275"/>
      <c r="V779" s="275"/>
      <c r="W779" s="275"/>
      <c r="X779" s="275"/>
      <c r="Y779" s="275"/>
      <c r="Z779" s="275"/>
      <c r="AA779" s="275"/>
      <c r="AB779" s="275"/>
      <c r="AC779" s="275"/>
      <c r="AD779" s="275"/>
      <c r="AE779" s="275"/>
      <c r="AF779" s="275"/>
    </row>
    <row r="780" spans="1:32" ht="15.75" customHeight="1">
      <c r="A780" s="332"/>
      <c r="B780" s="275"/>
      <c r="C780" s="275"/>
      <c r="D780" s="275"/>
      <c r="E780" s="275"/>
      <c r="F780" s="275"/>
      <c r="G780" s="275"/>
      <c r="H780" s="275"/>
      <c r="I780" s="275"/>
      <c r="J780" s="275"/>
      <c r="K780" s="275"/>
      <c r="L780" s="307"/>
      <c r="M780" s="275"/>
      <c r="N780" s="275"/>
      <c r="O780" s="275"/>
      <c r="P780" s="275"/>
      <c r="Q780" s="275"/>
      <c r="R780" s="275"/>
      <c r="S780" s="275"/>
      <c r="T780" s="275"/>
      <c r="U780" s="275"/>
      <c r="V780" s="275"/>
      <c r="W780" s="275"/>
      <c r="X780" s="275"/>
      <c r="Y780" s="275"/>
      <c r="Z780" s="275"/>
      <c r="AA780" s="275"/>
      <c r="AB780" s="275"/>
      <c r="AC780" s="275"/>
      <c r="AD780" s="275"/>
      <c r="AE780" s="275"/>
      <c r="AF780" s="275"/>
    </row>
    <row r="781" spans="1:32" ht="15.75" customHeight="1">
      <c r="A781" s="332"/>
      <c r="B781" s="275"/>
      <c r="C781" s="275"/>
      <c r="D781" s="275"/>
      <c r="E781" s="275"/>
      <c r="F781" s="275"/>
      <c r="G781" s="275"/>
      <c r="H781" s="275"/>
      <c r="I781" s="275"/>
      <c r="J781" s="275"/>
      <c r="K781" s="275"/>
      <c r="L781" s="307"/>
      <c r="M781" s="275"/>
      <c r="N781" s="275"/>
      <c r="O781" s="275"/>
      <c r="P781" s="275"/>
      <c r="Q781" s="275"/>
      <c r="R781" s="275"/>
      <c r="S781" s="275"/>
      <c r="T781" s="275"/>
      <c r="U781" s="275"/>
      <c r="V781" s="275"/>
      <c r="W781" s="275"/>
      <c r="X781" s="275"/>
      <c r="Y781" s="275"/>
      <c r="Z781" s="275"/>
      <c r="AA781" s="275"/>
      <c r="AB781" s="275"/>
      <c r="AC781" s="275"/>
      <c r="AD781" s="275"/>
      <c r="AE781" s="275"/>
      <c r="AF781" s="275"/>
    </row>
    <row r="782" spans="1:32" ht="15.75" customHeight="1">
      <c r="A782" s="332"/>
      <c r="B782" s="275"/>
      <c r="C782" s="275"/>
      <c r="D782" s="275"/>
      <c r="E782" s="275"/>
      <c r="F782" s="275"/>
      <c r="G782" s="275"/>
      <c r="H782" s="275"/>
      <c r="I782" s="275"/>
      <c r="J782" s="275"/>
      <c r="K782" s="275"/>
      <c r="L782" s="307"/>
      <c r="M782" s="275"/>
      <c r="N782" s="275"/>
      <c r="O782" s="275"/>
      <c r="P782" s="275"/>
      <c r="Q782" s="275"/>
      <c r="R782" s="275"/>
      <c r="S782" s="275"/>
      <c r="T782" s="275"/>
      <c r="U782" s="275"/>
      <c r="V782" s="275"/>
      <c r="W782" s="275"/>
      <c r="X782" s="275"/>
      <c r="Y782" s="275"/>
      <c r="Z782" s="275"/>
      <c r="AA782" s="275"/>
      <c r="AB782" s="275"/>
      <c r="AC782" s="275"/>
      <c r="AD782" s="275"/>
      <c r="AE782" s="275"/>
      <c r="AF782" s="275"/>
    </row>
    <row r="783" spans="1:32" ht="15.75" customHeight="1">
      <c r="A783" s="332"/>
      <c r="B783" s="275"/>
      <c r="C783" s="275"/>
      <c r="D783" s="275"/>
      <c r="E783" s="275"/>
      <c r="F783" s="275"/>
      <c r="G783" s="275"/>
      <c r="H783" s="275"/>
      <c r="I783" s="275"/>
      <c r="J783" s="275"/>
      <c r="K783" s="275"/>
      <c r="L783" s="307"/>
      <c r="M783" s="275"/>
      <c r="N783" s="275"/>
      <c r="O783" s="275"/>
      <c r="P783" s="275"/>
      <c r="Q783" s="275"/>
      <c r="R783" s="275"/>
      <c r="S783" s="275"/>
      <c r="T783" s="275"/>
      <c r="U783" s="275"/>
      <c r="V783" s="275"/>
      <c r="W783" s="275"/>
      <c r="X783" s="275"/>
      <c r="Y783" s="275"/>
      <c r="Z783" s="275"/>
      <c r="AA783" s="275"/>
      <c r="AB783" s="275"/>
      <c r="AC783" s="275"/>
      <c r="AD783" s="275"/>
      <c r="AE783" s="275"/>
      <c r="AF783" s="275"/>
    </row>
    <row r="784" spans="1:32" ht="15.75" customHeight="1">
      <c r="A784" s="332"/>
      <c r="B784" s="275"/>
      <c r="C784" s="275"/>
      <c r="D784" s="275"/>
      <c r="E784" s="275"/>
      <c r="F784" s="275"/>
      <c r="G784" s="275"/>
      <c r="H784" s="275"/>
      <c r="I784" s="275"/>
      <c r="J784" s="275"/>
      <c r="K784" s="275"/>
      <c r="L784" s="307"/>
      <c r="M784" s="275"/>
      <c r="N784" s="275"/>
      <c r="O784" s="275"/>
      <c r="P784" s="275"/>
      <c r="Q784" s="275"/>
      <c r="R784" s="275"/>
      <c r="S784" s="275"/>
      <c r="T784" s="275"/>
      <c r="U784" s="275"/>
      <c r="V784" s="275"/>
      <c r="W784" s="275"/>
      <c r="X784" s="275"/>
      <c r="Y784" s="275"/>
      <c r="Z784" s="275"/>
      <c r="AA784" s="275"/>
      <c r="AB784" s="275"/>
      <c r="AC784" s="275"/>
      <c r="AD784" s="275"/>
      <c r="AE784" s="275"/>
      <c r="AF784" s="275"/>
    </row>
    <row r="785" spans="1:32" ht="15.75" customHeight="1">
      <c r="A785" s="332"/>
      <c r="B785" s="275"/>
      <c r="C785" s="275"/>
      <c r="D785" s="275"/>
      <c r="E785" s="275"/>
      <c r="F785" s="275"/>
      <c r="G785" s="275"/>
      <c r="H785" s="275"/>
      <c r="I785" s="275"/>
      <c r="J785" s="275"/>
      <c r="K785" s="275"/>
      <c r="L785" s="307"/>
      <c r="M785" s="275"/>
      <c r="N785" s="275"/>
      <c r="O785" s="275"/>
      <c r="P785" s="275"/>
      <c r="Q785" s="275"/>
      <c r="R785" s="275"/>
      <c r="S785" s="275"/>
      <c r="T785" s="275"/>
      <c r="U785" s="275"/>
      <c r="V785" s="275"/>
      <c r="W785" s="275"/>
      <c r="X785" s="275"/>
      <c r="Y785" s="275"/>
      <c r="Z785" s="275"/>
      <c r="AA785" s="275"/>
      <c r="AB785" s="275"/>
      <c r="AC785" s="275"/>
      <c r="AD785" s="275"/>
      <c r="AE785" s="275"/>
      <c r="AF785" s="275"/>
    </row>
    <row r="786" spans="1:32" ht="15.75" customHeight="1">
      <c r="A786" s="332"/>
      <c r="B786" s="275"/>
      <c r="C786" s="275"/>
      <c r="D786" s="275"/>
      <c r="E786" s="275"/>
      <c r="F786" s="275"/>
      <c r="G786" s="275"/>
      <c r="H786" s="275"/>
      <c r="I786" s="275"/>
      <c r="J786" s="275"/>
      <c r="K786" s="275"/>
      <c r="L786" s="307"/>
      <c r="M786" s="275"/>
      <c r="N786" s="275"/>
      <c r="O786" s="275"/>
      <c r="P786" s="275"/>
      <c r="Q786" s="275"/>
      <c r="R786" s="275"/>
      <c r="S786" s="275"/>
      <c r="T786" s="275"/>
      <c r="U786" s="275"/>
      <c r="V786" s="275"/>
      <c r="W786" s="275"/>
      <c r="X786" s="275"/>
      <c r="Y786" s="275"/>
      <c r="Z786" s="275"/>
      <c r="AA786" s="275"/>
      <c r="AB786" s="275"/>
      <c r="AC786" s="275"/>
      <c r="AD786" s="275"/>
      <c r="AE786" s="275"/>
      <c r="AF786" s="275"/>
    </row>
    <row r="787" spans="1:32" ht="15.75" customHeight="1">
      <c r="A787" s="332"/>
      <c r="B787" s="275"/>
      <c r="C787" s="275"/>
      <c r="D787" s="275"/>
      <c r="E787" s="275"/>
      <c r="F787" s="275"/>
      <c r="G787" s="275"/>
      <c r="H787" s="275"/>
      <c r="I787" s="275"/>
      <c r="J787" s="275"/>
      <c r="K787" s="275"/>
      <c r="L787" s="307"/>
      <c r="M787" s="275"/>
      <c r="N787" s="275"/>
      <c r="O787" s="275"/>
      <c r="P787" s="275"/>
      <c r="Q787" s="275"/>
      <c r="R787" s="275"/>
      <c r="S787" s="275"/>
      <c r="T787" s="275"/>
      <c r="U787" s="275"/>
      <c r="V787" s="275"/>
      <c r="W787" s="275"/>
      <c r="X787" s="275"/>
      <c r="Y787" s="275"/>
      <c r="Z787" s="275"/>
      <c r="AA787" s="275"/>
      <c r="AB787" s="275"/>
      <c r="AC787" s="275"/>
      <c r="AD787" s="275"/>
      <c r="AE787" s="275"/>
      <c r="AF787" s="275"/>
    </row>
    <row r="788" spans="1:32" ht="15.75" customHeight="1">
      <c r="A788" s="332"/>
      <c r="B788" s="275"/>
      <c r="C788" s="275"/>
      <c r="D788" s="275"/>
      <c r="E788" s="275"/>
      <c r="F788" s="275"/>
      <c r="G788" s="275"/>
      <c r="H788" s="275"/>
      <c r="I788" s="275"/>
      <c r="J788" s="275"/>
      <c r="K788" s="275"/>
      <c r="L788" s="307"/>
      <c r="M788" s="275"/>
      <c r="N788" s="275"/>
      <c r="O788" s="275"/>
      <c r="P788" s="275"/>
      <c r="Q788" s="275"/>
      <c r="R788" s="275"/>
      <c r="S788" s="275"/>
      <c r="T788" s="275"/>
      <c r="U788" s="275"/>
      <c r="V788" s="275"/>
      <c r="W788" s="275"/>
      <c r="X788" s="275"/>
      <c r="Y788" s="275"/>
      <c r="Z788" s="275"/>
      <c r="AA788" s="275"/>
      <c r="AB788" s="275"/>
      <c r="AC788" s="275"/>
      <c r="AD788" s="275"/>
      <c r="AE788" s="275"/>
      <c r="AF788" s="275"/>
    </row>
    <row r="789" spans="1:32" ht="15.75" customHeight="1">
      <c r="A789" s="332"/>
      <c r="B789" s="275"/>
      <c r="C789" s="275"/>
      <c r="D789" s="275"/>
      <c r="E789" s="275"/>
      <c r="F789" s="275"/>
      <c r="G789" s="275"/>
      <c r="H789" s="275"/>
      <c r="I789" s="275"/>
      <c r="J789" s="275"/>
      <c r="K789" s="275"/>
      <c r="L789" s="307"/>
      <c r="M789" s="275"/>
      <c r="N789" s="275"/>
      <c r="O789" s="275"/>
      <c r="P789" s="275"/>
      <c r="Q789" s="275"/>
      <c r="R789" s="275"/>
      <c r="S789" s="275"/>
      <c r="T789" s="275"/>
      <c r="U789" s="275"/>
      <c r="V789" s="275"/>
      <c r="W789" s="275"/>
      <c r="X789" s="275"/>
      <c r="Y789" s="275"/>
      <c r="Z789" s="275"/>
      <c r="AA789" s="275"/>
      <c r="AB789" s="275"/>
      <c r="AC789" s="275"/>
      <c r="AD789" s="275"/>
      <c r="AE789" s="275"/>
      <c r="AF789" s="275"/>
    </row>
    <row r="790" spans="1:32" ht="15.75" customHeight="1">
      <c r="A790" s="332"/>
      <c r="B790" s="275"/>
      <c r="C790" s="275"/>
      <c r="D790" s="275"/>
      <c r="E790" s="275"/>
      <c r="F790" s="275"/>
      <c r="G790" s="275"/>
      <c r="H790" s="275"/>
      <c r="I790" s="275"/>
      <c r="J790" s="275"/>
      <c r="K790" s="275"/>
      <c r="L790" s="307"/>
      <c r="M790" s="275"/>
      <c r="N790" s="275"/>
      <c r="O790" s="275"/>
      <c r="P790" s="275"/>
      <c r="Q790" s="275"/>
      <c r="R790" s="275"/>
      <c r="S790" s="275"/>
      <c r="T790" s="275"/>
      <c r="U790" s="275"/>
      <c r="V790" s="275"/>
      <c r="W790" s="275"/>
      <c r="X790" s="275"/>
      <c r="Y790" s="275"/>
      <c r="Z790" s="275"/>
      <c r="AA790" s="275"/>
      <c r="AB790" s="275"/>
      <c r="AC790" s="275"/>
      <c r="AD790" s="275"/>
      <c r="AE790" s="275"/>
      <c r="AF790" s="275"/>
    </row>
    <row r="791" spans="1:32" ht="15.75" customHeight="1">
      <c r="A791" s="332"/>
      <c r="B791" s="275"/>
      <c r="C791" s="275"/>
      <c r="D791" s="275"/>
      <c r="E791" s="275"/>
      <c r="F791" s="275"/>
      <c r="G791" s="275"/>
      <c r="H791" s="275"/>
      <c r="I791" s="275"/>
      <c r="J791" s="275"/>
      <c r="K791" s="275"/>
      <c r="L791" s="307"/>
      <c r="M791" s="275"/>
      <c r="N791" s="275"/>
      <c r="O791" s="275"/>
      <c r="P791" s="275"/>
      <c r="Q791" s="275"/>
      <c r="R791" s="275"/>
      <c r="S791" s="275"/>
      <c r="T791" s="275"/>
      <c r="U791" s="275"/>
      <c r="V791" s="275"/>
      <c r="W791" s="275"/>
      <c r="X791" s="275"/>
      <c r="Y791" s="275"/>
      <c r="Z791" s="275"/>
      <c r="AA791" s="275"/>
      <c r="AB791" s="275"/>
      <c r="AC791" s="275"/>
      <c r="AD791" s="275"/>
      <c r="AE791" s="275"/>
      <c r="AF791" s="275"/>
    </row>
    <row r="792" spans="1:32" ht="15.75" customHeight="1">
      <c r="A792" s="332"/>
      <c r="B792" s="275"/>
      <c r="C792" s="275"/>
      <c r="D792" s="275"/>
      <c r="E792" s="275"/>
      <c r="F792" s="275"/>
      <c r="G792" s="275"/>
      <c r="H792" s="275"/>
      <c r="I792" s="275"/>
      <c r="J792" s="275"/>
      <c r="K792" s="275"/>
      <c r="L792" s="307"/>
      <c r="M792" s="275"/>
      <c r="N792" s="275"/>
      <c r="O792" s="275"/>
      <c r="P792" s="275"/>
      <c r="Q792" s="275"/>
      <c r="R792" s="275"/>
      <c r="S792" s="275"/>
      <c r="T792" s="275"/>
      <c r="U792" s="275"/>
      <c r="V792" s="275"/>
      <c r="W792" s="275"/>
      <c r="X792" s="275"/>
      <c r="Y792" s="275"/>
      <c r="Z792" s="275"/>
      <c r="AA792" s="275"/>
      <c r="AB792" s="275"/>
      <c r="AC792" s="275"/>
      <c r="AD792" s="275"/>
      <c r="AE792" s="275"/>
      <c r="AF792" s="275"/>
    </row>
    <row r="793" spans="1:32" ht="15.75" customHeight="1">
      <c r="A793" s="332"/>
      <c r="B793" s="275"/>
      <c r="C793" s="275"/>
      <c r="D793" s="275"/>
      <c r="E793" s="275"/>
      <c r="F793" s="275"/>
      <c r="G793" s="275"/>
      <c r="H793" s="275"/>
      <c r="I793" s="275"/>
      <c r="J793" s="275"/>
      <c r="K793" s="275"/>
      <c r="L793" s="307"/>
      <c r="M793" s="275"/>
      <c r="N793" s="275"/>
      <c r="O793" s="275"/>
      <c r="P793" s="275"/>
      <c r="Q793" s="275"/>
      <c r="R793" s="275"/>
      <c r="S793" s="275"/>
      <c r="T793" s="275"/>
      <c r="U793" s="275"/>
      <c r="V793" s="275"/>
      <c r="W793" s="275"/>
      <c r="X793" s="275"/>
      <c r="Y793" s="275"/>
      <c r="Z793" s="275"/>
      <c r="AA793" s="275"/>
      <c r="AB793" s="275"/>
      <c r="AC793" s="275"/>
      <c r="AD793" s="275"/>
      <c r="AE793" s="275"/>
      <c r="AF793" s="275"/>
    </row>
    <row r="794" spans="1:32" ht="15.75" customHeight="1">
      <c r="A794" s="332"/>
      <c r="B794" s="275"/>
      <c r="C794" s="275"/>
      <c r="D794" s="275"/>
      <c r="E794" s="275"/>
      <c r="F794" s="275"/>
      <c r="G794" s="275"/>
      <c r="H794" s="275"/>
      <c r="I794" s="275"/>
      <c r="J794" s="275"/>
      <c r="K794" s="275"/>
      <c r="L794" s="307"/>
      <c r="M794" s="275"/>
      <c r="N794" s="275"/>
      <c r="O794" s="275"/>
      <c r="P794" s="275"/>
      <c r="Q794" s="275"/>
      <c r="R794" s="275"/>
      <c r="S794" s="275"/>
      <c r="T794" s="275"/>
      <c r="U794" s="275"/>
      <c r="V794" s="275"/>
      <c r="W794" s="275"/>
      <c r="X794" s="275"/>
      <c r="Y794" s="275"/>
      <c r="Z794" s="275"/>
      <c r="AA794" s="275"/>
      <c r="AB794" s="275"/>
      <c r="AC794" s="275"/>
      <c r="AD794" s="275"/>
      <c r="AE794" s="275"/>
      <c r="AF794" s="275"/>
    </row>
    <row r="795" spans="1:32" ht="15.75" customHeight="1">
      <c r="A795" s="332"/>
      <c r="B795" s="275"/>
      <c r="C795" s="275"/>
      <c r="D795" s="275"/>
      <c r="E795" s="275"/>
      <c r="F795" s="275"/>
      <c r="G795" s="275"/>
      <c r="H795" s="275"/>
      <c r="I795" s="275"/>
      <c r="J795" s="275"/>
      <c r="K795" s="275"/>
      <c r="L795" s="307"/>
      <c r="M795" s="275"/>
      <c r="N795" s="275"/>
      <c r="O795" s="275"/>
      <c r="P795" s="275"/>
      <c r="Q795" s="275"/>
      <c r="R795" s="275"/>
      <c r="S795" s="275"/>
      <c r="T795" s="275"/>
      <c r="U795" s="275"/>
      <c r="V795" s="275"/>
      <c r="W795" s="275"/>
      <c r="X795" s="275"/>
      <c r="Y795" s="275"/>
      <c r="Z795" s="275"/>
      <c r="AA795" s="275"/>
      <c r="AB795" s="275"/>
      <c r="AC795" s="275"/>
      <c r="AD795" s="275"/>
      <c r="AE795" s="275"/>
      <c r="AF795" s="275"/>
    </row>
    <row r="796" spans="1:32" ht="15.75" customHeight="1">
      <c r="A796" s="332"/>
      <c r="B796" s="275"/>
      <c r="C796" s="275"/>
      <c r="D796" s="275"/>
      <c r="E796" s="275"/>
      <c r="F796" s="275"/>
      <c r="G796" s="275"/>
      <c r="H796" s="275"/>
      <c r="I796" s="275"/>
      <c r="J796" s="275"/>
      <c r="K796" s="275"/>
      <c r="L796" s="307"/>
      <c r="M796" s="275"/>
      <c r="N796" s="275"/>
      <c r="O796" s="275"/>
      <c r="P796" s="275"/>
      <c r="Q796" s="275"/>
      <c r="R796" s="275"/>
      <c r="S796" s="275"/>
      <c r="T796" s="275"/>
      <c r="U796" s="275"/>
      <c r="V796" s="275"/>
      <c r="W796" s="275"/>
      <c r="X796" s="275"/>
      <c r="Y796" s="275"/>
      <c r="Z796" s="275"/>
      <c r="AA796" s="275"/>
      <c r="AB796" s="275"/>
      <c r="AC796" s="275"/>
      <c r="AD796" s="275"/>
      <c r="AE796" s="275"/>
      <c r="AF796" s="275"/>
    </row>
    <row r="797" spans="1:32" ht="15.75" customHeight="1">
      <c r="A797" s="332"/>
      <c r="B797" s="275"/>
      <c r="C797" s="275"/>
      <c r="D797" s="275"/>
      <c r="E797" s="275"/>
      <c r="F797" s="275"/>
      <c r="G797" s="275"/>
      <c r="H797" s="275"/>
      <c r="I797" s="275"/>
      <c r="J797" s="275"/>
      <c r="K797" s="275"/>
      <c r="L797" s="307"/>
      <c r="M797" s="275"/>
      <c r="N797" s="275"/>
      <c r="O797" s="275"/>
      <c r="P797" s="275"/>
      <c r="Q797" s="275"/>
      <c r="R797" s="275"/>
      <c r="S797" s="275"/>
      <c r="T797" s="275"/>
      <c r="U797" s="275"/>
      <c r="V797" s="275"/>
      <c r="W797" s="275"/>
      <c r="X797" s="275"/>
      <c r="Y797" s="275"/>
      <c r="Z797" s="275"/>
      <c r="AA797" s="275"/>
      <c r="AB797" s="275"/>
      <c r="AC797" s="275"/>
      <c r="AD797" s="275"/>
      <c r="AE797" s="275"/>
      <c r="AF797" s="275"/>
    </row>
    <row r="798" spans="1:32" ht="15.75" customHeight="1">
      <c r="A798" s="332"/>
      <c r="B798" s="275"/>
      <c r="C798" s="275"/>
      <c r="D798" s="275"/>
      <c r="E798" s="275"/>
      <c r="F798" s="275"/>
      <c r="G798" s="275"/>
      <c r="H798" s="275"/>
      <c r="I798" s="275"/>
      <c r="J798" s="275"/>
      <c r="K798" s="275"/>
      <c r="L798" s="307"/>
      <c r="M798" s="275"/>
      <c r="N798" s="275"/>
      <c r="O798" s="275"/>
      <c r="P798" s="275"/>
      <c r="Q798" s="275"/>
      <c r="R798" s="275"/>
      <c r="S798" s="275"/>
      <c r="T798" s="275"/>
      <c r="U798" s="275"/>
      <c r="V798" s="275"/>
      <c r="W798" s="275"/>
      <c r="X798" s="275"/>
      <c r="Y798" s="275"/>
      <c r="Z798" s="275"/>
      <c r="AA798" s="275"/>
      <c r="AB798" s="275"/>
      <c r="AC798" s="275"/>
      <c r="AD798" s="275"/>
      <c r="AE798" s="275"/>
      <c r="AF798" s="275"/>
    </row>
    <row r="799" spans="1:32" ht="15.75" customHeight="1">
      <c r="A799" s="332"/>
      <c r="B799" s="275"/>
      <c r="C799" s="275"/>
      <c r="D799" s="275"/>
      <c r="E799" s="275"/>
      <c r="F799" s="275"/>
      <c r="G799" s="275"/>
      <c r="H799" s="275"/>
      <c r="I799" s="275"/>
      <c r="J799" s="275"/>
      <c r="K799" s="275"/>
      <c r="L799" s="307"/>
      <c r="M799" s="275"/>
      <c r="N799" s="275"/>
      <c r="O799" s="275"/>
      <c r="P799" s="275"/>
      <c r="Q799" s="275"/>
      <c r="R799" s="275"/>
      <c r="S799" s="275"/>
      <c r="T799" s="275"/>
      <c r="U799" s="275"/>
      <c r="V799" s="275"/>
      <c r="W799" s="275"/>
      <c r="X799" s="275"/>
      <c r="Y799" s="275"/>
      <c r="Z799" s="275"/>
      <c r="AA799" s="275"/>
      <c r="AB799" s="275"/>
      <c r="AC799" s="275"/>
      <c r="AD799" s="275"/>
      <c r="AE799" s="275"/>
      <c r="AF799" s="275"/>
    </row>
    <row r="800" spans="1:32" ht="15.75" customHeight="1">
      <c r="A800" s="332"/>
      <c r="B800" s="275"/>
      <c r="C800" s="275"/>
      <c r="D800" s="275"/>
      <c r="E800" s="275"/>
      <c r="F800" s="275"/>
      <c r="G800" s="275"/>
      <c r="H800" s="275"/>
      <c r="I800" s="275"/>
      <c r="J800" s="275"/>
      <c r="K800" s="275"/>
      <c r="L800" s="307"/>
      <c r="M800" s="275"/>
      <c r="N800" s="275"/>
      <c r="O800" s="275"/>
      <c r="P800" s="275"/>
      <c r="Q800" s="275"/>
      <c r="R800" s="275"/>
      <c r="S800" s="275"/>
      <c r="T800" s="275"/>
      <c r="U800" s="275"/>
      <c r="V800" s="275"/>
      <c r="W800" s="275"/>
      <c r="X800" s="275"/>
      <c r="Y800" s="275"/>
      <c r="Z800" s="275"/>
      <c r="AA800" s="275"/>
      <c r="AB800" s="275"/>
      <c r="AC800" s="275"/>
      <c r="AD800" s="275"/>
      <c r="AE800" s="275"/>
      <c r="AF800" s="275"/>
    </row>
    <row r="801" spans="1:32" ht="15.75" customHeight="1">
      <c r="A801" s="332"/>
      <c r="B801" s="275"/>
      <c r="C801" s="275"/>
      <c r="D801" s="275"/>
      <c r="E801" s="275"/>
      <c r="F801" s="275"/>
      <c r="G801" s="275"/>
      <c r="H801" s="275"/>
      <c r="I801" s="275"/>
      <c r="J801" s="275"/>
      <c r="K801" s="275"/>
      <c r="L801" s="307"/>
      <c r="M801" s="275"/>
      <c r="N801" s="275"/>
      <c r="O801" s="275"/>
      <c r="P801" s="275"/>
      <c r="Q801" s="275"/>
      <c r="R801" s="275"/>
      <c r="S801" s="275"/>
      <c r="T801" s="275"/>
      <c r="U801" s="275"/>
      <c r="V801" s="275"/>
      <c r="W801" s="275"/>
      <c r="X801" s="275"/>
      <c r="Y801" s="275"/>
      <c r="Z801" s="275"/>
      <c r="AA801" s="275"/>
      <c r="AB801" s="275"/>
      <c r="AC801" s="275"/>
      <c r="AD801" s="275"/>
      <c r="AE801" s="275"/>
      <c r="AF801" s="275"/>
    </row>
    <row r="802" spans="1:32" ht="15.75" customHeight="1">
      <c r="A802" s="332"/>
      <c r="B802" s="275"/>
      <c r="C802" s="275"/>
      <c r="D802" s="275"/>
      <c r="E802" s="275"/>
      <c r="F802" s="275"/>
      <c r="G802" s="275"/>
      <c r="H802" s="275"/>
      <c r="I802" s="275"/>
      <c r="J802" s="275"/>
      <c r="K802" s="275"/>
      <c r="L802" s="307"/>
      <c r="M802" s="275"/>
      <c r="N802" s="275"/>
      <c r="O802" s="275"/>
      <c r="P802" s="275"/>
      <c r="Q802" s="275"/>
      <c r="R802" s="275"/>
      <c r="S802" s="275"/>
      <c r="T802" s="275"/>
      <c r="U802" s="275"/>
      <c r="V802" s="275"/>
      <c r="W802" s="275"/>
      <c r="X802" s="275"/>
      <c r="Y802" s="275"/>
      <c r="Z802" s="275"/>
      <c r="AA802" s="275"/>
      <c r="AB802" s="275"/>
      <c r="AC802" s="275"/>
      <c r="AD802" s="275"/>
      <c r="AE802" s="275"/>
      <c r="AF802" s="275"/>
    </row>
    <row r="803" spans="1:32" ht="15.75" customHeight="1">
      <c r="A803" s="332"/>
      <c r="B803" s="275"/>
      <c r="C803" s="275"/>
      <c r="D803" s="275"/>
      <c r="E803" s="275"/>
      <c r="F803" s="275"/>
      <c r="G803" s="275"/>
      <c r="H803" s="275"/>
      <c r="I803" s="275"/>
      <c r="J803" s="275"/>
      <c r="K803" s="275"/>
      <c r="L803" s="307"/>
      <c r="M803" s="275"/>
      <c r="N803" s="275"/>
      <c r="O803" s="275"/>
      <c r="P803" s="275"/>
      <c r="Q803" s="275"/>
      <c r="R803" s="275"/>
      <c r="S803" s="275"/>
      <c r="T803" s="275"/>
      <c r="U803" s="275"/>
      <c r="V803" s="275"/>
      <c r="W803" s="275"/>
      <c r="X803" s="275"/>
      <c r="Y803" s="275"/>
      <c r="Z803" s="275"/>
      <c r="AA803" s="275"/>
      <c r="AB803" s="275"/>
      <c r="AC803" s="275"/>
      <c r="AD803" s="275"/>
      <c r="AE803" s="275"/>
      <c r="AF803" s="275"/>
    </row>
    <row r="804" spans="1:32" ht="15.75" customHeight="1">
      <c r="A804" s="332"/>
      <c r="B804" s="275"/>
      <c r="C804" s="275"/>
      <c r="D804" s="275"/>
      <c r="E804" s="275"/>
      <c r="F804" s="275"/>
      <c r="G804" s="275"/>
      <c r="H804" s="275"/>
      <c r="I804" s="275"/>
      <c r="J804" s="275"/>
      <c r="K804" s="275"/>
      <c r="L804" s="307"/>
      <c r="M804" s="275"/>
      <c r="N804" s="275"/>
      <c r="O804" s="275"/>
      <c r="P804" s="275"/>
      <c r="Q804" s="275"/>
      <c r="R804" s="275"/>
      <c r="S804" s="275"/>
      <c r="T804" s="275"/>
      <c r="U804" s="275"/>
      <c r="V804" s="275"/>
      <c r="W804" s="275"/>
      <c r="X804" s="275"/>
      <c r="Y804" s="275"/>
      <c r="Z804" s="275"/>
      <c r="AA804" s="275"/>
      <c r="AB804" s="275"/>
      <c r="AC804" s="275"/>
      <c r="AD804" s="275"/>
      <c r="AE804" s="275"/>
      <c r="AF804" s="275"/>
    </row>
    <row r="805" spans="1:32" ht="15.75" customHeight="1">
      <c r="A805" s="332"/>
      <c r="B805" s="275"/>
      <c r="C805" s="275"/>
      <c r="D805" s="275"/>
      <c r="E805" s="275"/>
      <c r="F805" s="275"/>
      <c r="G805" s="275"/>
      <c r="H805" s="275"/>
      <c r="I805" s="275"/>
      <c r="J805" s="275"/>
      <c r="K805" s="275"/>
      <c r="L805" s="307"/>
      <c r="M805" s="275"/>
      <c r="N805" s="275"/>
      <c r="O805" s="275"/>
      <c r="P805" s="275"/>
      <c r="Q805" s="275"/>
      <c r="R805" s="275"/>
      <c r="S805" s="275"/>
      <c r="T805" s="275"/>
      <c r="U805" s="275"/>
      <c r="V805" s="275"/>
      <c r="W805" s="275"/>
      <c r="X805" s="275"/>
      <c r="Y805" s="275"/>
      <c r="Z805" s="275"/>
      <c r="AA805" s="275"/>
      <c r="AB805" s="275"/>
      <c r="AC805" s="275"/>
      <c r="AD805" s="275"/>
      <c r="AE805" s="275"/>
      <c r="AF805" s="275"/>
    </row>
    <row r="806" spans="1:32" ht="15.75" customHeight="1">
      <c r="A806" s="332"/>
      <c r="B806" s="275"/>
      <c r="C806" s="275"/>
      <c r="D806" s="275"/>
      <c r="E806" s="275"/>
      <c r="F806" s="275"/>
      <c r="G806" s="275"/>
      <c r="H806" s="275"/>
      <c r="I806" s="275"/>
      <c r="J806" s="275"/>
      <c r="K806" s="275"/>
      <c r="L806" s="307"/>
      <c r="M806" s="275"/>
      <c r="N806" s="275"/>
      <c r="O806" s="275"/>
      <c r="P806" s="275"/>
      <c r="Q806" s="275"/>
      <c r="R806" s="275"/>
      <c r="S806" s="275"/>
      <c r="T806" s="275"/>
      <c r="U806" s="275"/>
      <c r="V806" s="275"/>
      <c r="W806" s="275"/>
      <c r="X806" s="275"/>
      <c r="Y806" s="275"/>
      <c r="Z806" s="275"/>
      <c r="AA806" s="275"/>
      <c r="AB806" s="275"/>
      <c r="AC806" s="275"/>
      <c r="AD806" s="275"/>
      <c r="AE806" s="275"/>
      <c r="AF806" s="275"/>
    </row>
    <row r="807" spans="1:32" ht="15.75" customHeight="1">
      <c r="A807" s="332"/>
      <c r="B807" s="275"/>
      <c r="C807" s="275"/>
      <c r="D807" s="275"/>
      <c r="E807" s="275"/>
      <c r="F807" s="275"/>
      <c r="G807" s="275"/>
      <c r="H807" s="275"/>
      <c r="I807" s="275"/>
      <c r="J807" s="275"/>
      <c r="K807" s="275"/>
      <c r="L807" s="307"/>
      <c r="M807" s="275"/>
      <c r="N807" s="275"/>
      <c r="O807" s="275"/>
      <c r="P807" s="275"/>
      <c r="Q807" s="275"/>
      <c r="R807" s="275"/>
      <c r="S807" s="275"/>
      <c r="T807" s="275"/>
      <c r="U807" s="275"/>
      <c r="V807" s="275"/>
      <c r="W807" s="275"/>
      <c r="X807" s="275"/>
      <c r="Y807" s="275"/>
      <c r="Z807" s="275"/>
      <c r="AA807" s="275"/>
      <c r="AB807" s="275"/>
      <c r="AC807" s="275"/>
      <c r="AD807" s="275"/>
      <c r="AE807" s="275"/>
      <c r="AF807" s="275"/>
    </row>
    <row r="808" spans="1:32" ht="15.75" customHeight="1">
      <c r="A808" s="332"/>
      <c r="B808" s="275"/>
      <c r="C808" s="275"/>
      <c r="D808" s="275"/>
      <c r="E808" s="275"/>
      <c r="F808" s="275"/>
      <c r="G808" s="275"/>
      <c r="H808" s="275"/>
      <c r="I808" s="275"/>
      <c r="J808" s="275"/>
      <c r="K808" s="275"/>
      <c r="L808" s="307"/>
      <c r="M808" s="275"/>
      <c r="N808" s="275"/>
      <c r="O808" s="275"/>
      <c r="P808" s="275"/>
      <c r="Q808" s="275"/>
      <c r="R808" s="275"/>
      <c r="S808" s="275"/>
      <c r="T808" s="275"/>
      <c r="U808" s="275"/>
      <c r="V808" s="275"/>
      <c r="W808" s="275"/>
      <c r="X808" s="275"/>
      <c r="Y808" s="275"/>
      <c r="Z808" s="275"/>
      <c r="AA808" s="275"/>
      <c r="AB808" s="275"/>
      <c r="AC808" s="275"/>
      <c r="AD808" s="275"/>
      <c r="AE808" s="275"/>
      <c r="AF808" s="275"/>
    </row>
    <row r="809" spans="1:32" ht="15.75" customHeight="1">
      <c r="A809" s="332"/>
      <c r="B809" s="275"/>
      <c r="C809" s="275"/>
      <c r="D809" s="275"/>
      <c r="E809" s="275"/>
      <c r="F809" s="275"/>
      <c r="G809" s="275"/>
      <c r="H809" s="275"/>
      <c r="I809" s="275"/>
      <c r="J809" s="275"/>
      <c r="K809" s="275"/>
      <c r="L809" s="307"/>
      <c r="M809" s="275"/>
      <c r="N809" s="275"/>
      <c r="O809" s="275"/>
      <c r="P809" s="275"/>
      <c r="Q809" s="275"/>
      <c r="R809" s="275"/>
      <c r="S809" s="275"/>
      <c r="T809" s="275"/>
      <c r="U809" s="275"/>
      <c r="V809" s="275"/>
      <c r="W809" s="275"/>
      <c r="X809" s="275"/>
      <c r="Y809" s="275"/>
      <c r="Z809" s="275"/>
      <c r="AA809" s="275"/>
      <c r="AB809" s="275"/>
      <c r="AC809" s="275"/>
      <c r="AD809" s="275"/>
      <c r="AE809" s="275"/>
      <c r="AF809" s="275"/>
    </row>
    <row r="810" spans="1:32" ht="15.75" customHeight="1">
      <c r="A810" s="332"/>
      <c r="B810" s="275"/>
      <c r="C810" s="275"/>
      <c r="D810" s="275"/>
      <c r="E810" s="275"/>
      <c r="F810" s="275"/>
      <c r="G810" s="275"/>
      <c r="H810" s="275"/>
      <c r="I810" s="275"/>
      <c r="J810" s="275"/>
      <c r="K810" s="275"/>
      <c r="L810" s="307"/>
      <c r="M810" s="275"/>
      <c r="N810" s="275"/>
      <c r="O810" s="275"/>
      <c r="P810" s="275"/>
      <c r="Q810" s="275"/>
      <c r="R810" s="275"/>
      <c r="S810" s="275"/>
      <c r="T810" s="275"/>
      <c r="U810" s="275"/>
      <c r="V810" s="275"/>
      <c r="W810" s="275"/>
      <c r="X810" s="275"/>
      <c r="Y810" s="275"/>
      <c r="Z810" s="275"/>
      <c r="AA810" s="275"/>
      <c r="AB810" s="275"/>
      <c r="AC810" s="275"/>
      <c r="AD810" s="275"/>
      <c r="AE810" s="275"/>
      <c r="AF810" s="275"/>
    </row>
    <row r="811" spans="1:32" ht="15.75" customHeight="1">
      <c r="A811" s="332"/>
      <c r="B811" s="275"/>
      <c r="C811" s="275"/>
      <c r="D811" s="275"/>
      <c r="E811" s="275"/>
      <c r="F811" s="275"/>
      <c r="G811" s="275"/>
      <c r="H811" s="275"/>
      <c r="I811" s="275"/>
      <c r="J811" s="275"/>
      <c r="K811" s="275"/>
      <c r="L811" s="307"/>
      <c r="M811" s="275"/>
      <c r="N811" s="275"/>
      <c r="O811" s="275"/>
      <c r="P811" s="275"/>
      <c r="Q811" s="275"/>
      <c r="R811" s="275"/>
      <c r="S811" s="275"/>
      <c r="T811" s="275"/>
      <c r="U811" s="275"/>
      <c r="V811" s="275"/>
      <c r="W811" s="275"/>
      <c r="X811" s="275"/>
      <c r="Y811" s="275"/>
      <c r="Z811" s="275"/>
      <c r="AA811" s="275"/>
      <c r="AB811" s="275"/>
      <c r="AC811" s="275"/>
      <c r="AD811" s="275"/>
      <c r="AE811" s="275"/>
      <c r="AF811" s="275"/>
    </row>
    <row r="812" spans="1:32" ht="15.75" customHeight="1">
      <c r="A812" s="332"/>
      <c r="B812" s="275"/>
      <c r="C812" s="275"/>
      <c r="D812" s="275"/>
      <c r="E812" s="275"/>
      <c r="F812" s="275"/>
      <c r="G812" s="275"/>
      <c r="H812" s="275"/>
      <c r="I812" s="275"/>
      <c r="J812" s="275"/>
      <c r="K812" s="275"/>
      <c r="L812" s="307"/>
      <c r="M812" s="275"/>
      <c r="N812" s="275"/>
      <c r="O812" s="275"/>
      <c r="P812" s="275"/>
      <c r="Q812" s="275"/>
      <c r="R812" s="275"/>
      <c r="S812" s="275"/>
      <c r="T812" s="275"/>
      <c r="U812" s="275"/>
      <c r="V812" s="275"/>
      <c r="W812" s="275"/>
      <c r="X812" s="275"/>
      <c r="Y812" s="275"/>
      <c r="Z812" s="275"/>
      <c r="AA812" s="275"/>
      <c r="AB812" s="275"/>
      <c r="AC812" s="275"/>
      <c r="AD812" s="275"/>
      <c r="AE812" s="275"/>
      <c r="AF812" s="275"/>
    </row>
    <row r="813" spans="1:32" ht="15.75" customHeight="1">
      <c r="A813" s="332"/>
      <c r="B813" s="275"/>
      <c r="C813" s="275"/>
      <c r="D813" s="275"/>
      <c r="E813" s="275"/>
      <c r="F813" s="275"/>
      <c r="G813" s="275"/>
      <c r="H813" s="275"/>
      <c r="I813" s="275"/>
      <c r="J813" s="275"/>
      <c r="K813" s="275"/>
      <c r="L813" s="307"/>
      <c r="M813" s="275"/>
      <c r="N813" s="275"/>
      <c r="O813" s="275"/>
      <c r="P813" s="275"/>
      <c r="Q813" s="275"/>
      <c r="R813" s="275"/>
      <c r="S813" s="275"/>
      <c r="T813" s="275"/>
      <c r="U813" s="275"/>
      <c r="V813" s="275"/>
      <c r="W813" s="275"/>
      <c r="X813" s="275"/>
      <c r="Y813" s="275"/>
      <c r="Z813" s="275"/>
      <c r="AA813" s="275"/>
      <c r="AB813" s="275"/>
      <c r="AC813" s="275"/>
      <c r="AD813" s="275"/>
      <c r="AE813" s="275"/>
      <c r="AF813" s="275"/>
    </row>
    <row r="814" spans="1:32" ht="15.75" customHeight="1">
      <c r="A814" s="332"/>
      <c r="B814" s="275"/>
      <c r="C814" s="275"/>
      <c r="D814" s="275"/>
      <c r="E814" s="275"/>
      <c r="F814" s="275"/>
      <c r="G814" s="275"/>
      <c r="H814" s="275"/>
      <c r="I814" s="275"/>
      <c r="J814" s="275"/>
      <c r="K814" s="275"/>
      <c r="L814" s="307"/>
      <c r="M814" s="275"/>
      <c r="N814" s="275"/>
      <c r="O814" s="275"/>
      <c r="P814" s="275"/>
      <c r="Q814" s="275"/>
      <c r="R814" s="275"/>
      <c r="S814" s="275"/>
      <c r="T814" s="275"/>
      <c r="U814" s="275"/>
      <c r="V814" s="275"/>
      <c r="W814" s="275"/>
      <c r="X814" s="275"/>
      <c r="Y814" s="275"/>
      <c r="Z814" s="275"/>
      <c r="AA814" s="275"/>
      <c r="AB814" s="275"/>
      <c r="AC814" s="275"/>
      <c r="AD814" s="275"/>
      <c r="AE814" s="275"/>
      <c r="AF814" s="275"/>
    </row>
    <row r="815" spans="1:32" ht="15.75" customHeight="1">
      <c r="A815" s="332"/>
      <c r="B815" s="275"/>
      <c r="C815" s="275"/>
      <c r="D815" s="275"/>
      <c r="E815" s="275"/>
      <c r="F815" s="275"/>
      <c r="G815" s="275"/>
      <c r="H815" s="275"/>
      <c r="I815" s="275"/>
      <c r="J815" s="275"/>
      <c r="K815" s="275"/>
      <c r="L815" s="307"/>
      <c r="M815" s="275"/>
      <c r="N815" s="275"/>
      <c r="O815" s="275"/>
      <c r="P815" s="275"/>
      <c r="Q815" s="275"/>
      <c r="R815" s="275"/>
      <c r="S815" s="275"/>
      <c r="T815" s="275"/>
      <c r="U815" s="275"/>
      <c r="V815" s="275"/>
      <c r="W815" s="275"/>
      <c r="X815" s="275"/>
      <c r="Y815" s="275"/>
      <c r="Z815" s="275"/>
      <c r="AA815" s="275"/>
      <c r="AB815" s="275"/>
      <c r="AC815" s="275"/>
      <c r="AD815" s="275"/>
      <c r="AE815" s="275"/>
      <c r="AF815" s="275"/>
    </row>
    <row r="816" spans="1:32" ht="15.75" customHeight="1">
      <c r="A816" s="332"/>
      <c r="B816" s="275"/>
      <c r="C816" s="275"/>
      <c r="D816" s="275"/>
      <c r="E816" s="275"/>
      <c r="F816" s="275"/>
      <c r="G816" s="275"/>
      <c r="H816" s="275"/>
      <c r="I816" s="275"/>
      <c r="J816" s="275"/>
      <c r="K816" s="275"/>
      <c r="L816" s="307"/>
      <c r="M816" s="275"/>
      <c r="N816" s="275"/>
      <c r="O816" s="275"/>
      <c r="P816" s="275"/>
      <c r="Q816" s="275"/>
      <c r="R816" s="275"/>
      <c r="S816" s="275"/>
      <c r="T816" s="275"/>
      <c r="U816" s="275"/>
      <c r="V816" s="275"/>
      <c r="W816" s="275"/>
      <c r="X816" s="275"/>
      <c r="Y816" s="275"/>
      <c r="Z816" s="275"/>
      <c r="AA816" s="275"/>
      <c r="AB816" s="275"/>
      <c r="AC816" s="275"/>
      <c r="AD816" s="275"/>
      <c r="AE816" s="275"/>
      <c r="AF816" s="275"/>
    </row>
    <row r="817" spans="1:32" ht="15.75" customHeight="1">
      <c r="A817" s="332"/>
      <c r="B817" s="275"/>
      <c r="C817" s="275"/>
      <c r="D817" s="275"/>
      <c r="E817" s="275"/>
      <c r="F817" s="275"/>
      <c r="G817" s="275"/>
      <c r="H817" s="275"/>
      <c r="I817" s="275"/>
      <c r="J817" s="275"/>
      <c r="K817" s="275"/>
      <c r="L817" s="307"/>
      <c r="M817" s="275"/>
      <c r="N817" s="275"/>
      <c r="O817" s="275"/>
      <c r="P817" s="275"/>
      <c r="Q817" s="275"/>
      <c r="R817" s="275"/>
      <c r="S817" s="275"/>
      <c r="T817" s="275"/>
      <c r="U817" s="275"/>
      <c r="V817" s="275"/>
      <c r="W817" s="275"/>
      <c r="X817" s="275"/>
      <c r="Y817" s="275"/>
      <c r="Z817" s="275"/>
      <c r="AA817" s="275"/>
      <c r="AB817" s="275"/>
      <c r="AC817" s="275"/>
      <c r="AD817" s="275"/>
      <c r="AE817" s="275"/>
      <c r="AF817" s="275"/>
    </row>
    <row r="818" spans="1:32" ht="15.75" customHeight="1">
      <c r="A818" s="332"/>
      <c r="B818" s="275"/>
      <c r="C818" s="275"/>
      <c r="D818" s="275"/>
      <c r="E818" s="275"/>
      <c r="F818" s="275"/>
      <c r="G818" s="275"/>
      <c r="H818" s="275"/>
      <c r="I818" s="275"/>
      <c r="J818" s="275"/>
      <c r="K818" s="275"/>
      <c r="L818" s="307"/>
      <c r="M818" s="275"/>
      <c r="N818" s="275"/>
      <c r="O818" s="275"/>
      <c r="P818" s="275"/>
      <c r="Q818" s="275"/>
      <c r="R818" s="275"/>
      <c r="S818" s="275"/>
      <c r="T818" s="275"/>
      <c r="U818" s="275"/>
      <c r="V818" s="275"/>
      <c r="W818" s="275"/>
      <c r="X818" s="275"/>
      <c r="Y818" s="275"/>
      <c r="Z818" s="275"/>
      <c r="AA818" s="275"/>
      <c r="AB818" s="275"/>
      <c r="AC818" s="275"/>
      <c r="AD818" s="275"/>
      <c r="AE818" s="275"/>
      <c r="AF818" s="275"/>
    </row>
    <row r="819" spans="1:32" ht="15.75" customHeight="1">
      <c r="A819" s="332"/>
      <c r="B819" s="275"/>
      <c r="C819" s="275"/>
      <c r="D819" s="275"/>
      <c r="E819" s="275"/>
      <c r="F819" s="275"/>
      <c r="G819" s="275"/>
      <c r="H819" s="275"/>
      <c r="I819" s="275"/>
      <c r="J819" s="275"/>
      <c r="K819" s="275"/>
      <c r="L819" s="307"/>
      <c r="M819" s="275"/>
      <c r="N819" s="275"/>
      <c r="O819" s="275"/>
      <c r="P819" s="275"/>
      <c r="Q819" s="275"/>
      <c r="R819" s="275"/>
      <c r="S819" s="275"/>
      <c r="T819" s="275"/>
      <c r="U819" s="275"/>
      <c r="V819" s="275"/>
      <c r="W819" s="275"/>
      <c r="X819" s="275"/>
      <c r="Y819" s="275"/>
      <c r="Z819" s="275"/>
      <c r="AA819" s="275"/>
      <c r="AB819" s="275"/>
      <c r="AC819" s="275"/>
      <c r="AD819" s="275"/>
      <c r="AE819" s="275"/>
      <c r="AF819" s="275"/>
    </row>
    <row r="820" spans="1:32" ht="15.75" customHeight="1">
      <c r="A820" s="332"/>
      <c r="B820" s="275"/>
      <c r="C820" s="275"/>
      <c r="D820" s="275"/>
      <c r="E820" s="275"/>
      <c r="F820" s="275"/>
      <c r="G820" s="275"/>
      <c r="H820" s="275"/>
      <c r="I820" s="275"/>
      <c r="J820" s="275"/>
      <c r="K820" s="275"/>
      <c r="L820" s="307"/>
      <c r="M820" s="275"/>
      <c r="N820" s="275"/>
      <c r="O820" s="275"/>
      <c r="P820" s="275"/>
      <c r="Q820" s="275"/>
      <c r="R820" s="275"/>
      <c r="S820" s="275"/>
      <c r="T820" s="275"/>
      <c r="U820" s="275"/>
      <c r="V820" s="275"/>
      <c r="W820" s="275"/>
      <c r="X820" s="275"/>
      <c r="Y820" s="275"/>
      <c r="Z820" s="275"/>
      <c r="AA820" s="275"/>
      <c r="AB820" s="275"/>
      <c r="AC820" s="275"/>
      <c r="AD820" s="275"/>
      <c r="AE820" s="275"/>
      <c r="AF820" s="275"/>
    </row>
    <row r="821" spans="1:32" ht="15.75" customHeight="1">
      <c r="A821" s="332"/>
      <c r="B821" s="275"/>
      <c r="C821" s="275"/>
      <c r="D821" s="275"/>
      <c r="E821" s="275"/>
      <c r="F821" s="275"/>
      <c r="G821" s="275"/>
      <c r="H821" s="275"/>
      <c r="I821" s="275"/>
      <c r="J821" s="275"/>
      <c r="K821" s="275"/>
      <c r="L821" s="307"/>
      <c r="M821" s="275"/>
      <c r="N821" s="275"/>
      <c r="O821" s="275"/>
      <c r="P821" s="275"/>
      <c r="Q821" s="275"/>
      <c r="R821" s="275"/>
      <c r="S821" s="275"/>
      <c r="T821" s="275"/>
      <c r="U821" s="275"/>
      <c r="V821" s="275"/>
      <c r="W821" s="275"/>
      <c r="X821" s="275"/>
      <c r="Y821" s="275"/>
      <c r="Z821" s="275"/>
      <c r="AA821" s="275"/>
      <c r="AB821" s="275"/>
      <c r="AC821" s="275"/>
      <c r="AD821" s="275"/>
      <c r="AE821" s="275"/>
      <c r="AF821" s="275"/>
    </row>
    <row r="822" spans="1:32" ht="15.75" customHeight="1">
      <c r="A822" s="332"/>
      <c r="B822" s="275"/>
      <c r="C822" s="275"/>
      <c r="D822" s="275"/>
      <c r="E822" s="275"/>
      <c r="F822" s="275"/>
      <c r="G822" s="275"/>
      <c r="H822" s="275"/>
      <c r="I822" s="275"/>
      <c r="J822" s="275"/>
      <c r="K822" s="275"/>
      <c r="L822" s="307"/>
      <c r="M822" s="275"/>
      <c r="N822" s="275"/>
      <c r="O822" s="275"/>
      <c r="P822" s="275"/>
      <c r="Q822" s="275"/>
      <c r="R822" s="275"/>
      <c r="S822" s="275"/>
      <c r="T822" s="275"/>
      <c r="U822" s="275"/>
      <c r="V822" s="275"/>
      <c r="W822" s="275"/>
      <c r="X822" s="275"/>
      <c r="Y822" s="275"/>
      <c r="Z822" s="275"/>
      <c r="AA822" s="275"/>
      <c r="AB822" s="275"/>
      <c r="AC822" s="275"/>
      <c r="AD822" s="275"/>
      <c r="AE822" s="275"/>
      <c r="AF822" s="275"/>
    </row>
    <row r="823" spans="1:32" ht="15.75" customHeight="1">
      <c r="A823" s="332"/>
      <c r="B823" s="275"/>
      <c r="C823" s="275"/>
      <c r="D823" s="275"/>
      <c r="E823" s="275"/>
      <c r="F823" s="275"/>
      <c r="G823" s="275"/>
      <c r="H823" s="275"/>
      <c r="I823" s="275"/>
      <c r="J823" s="275"/>
      <c r="K823" s="275"/>
      <c r="L823" s="307"/>
      <c r="M823" s="275"/>
      <c r="N823" s="275"/>
      <c r="O823" s="275"/>
      <c r="P823" s="275"/>
      <c r="Q823" s="275"/>
      <c r="R823" s="275"/>
      <c r="S823" s="275"/>
      <c r="T823" s="275"/>
      <c r="U823" s="275"/>
      <c r="V823" s="275"/>
      <c r="W823" s="275"/>
      <c r="X823" s="275"/>
      <c r="Y823" s="275"/>
      <c r="Z823" s="275"/>
      <c r="AA823" s="275"/>
      <c r="AB823" s="275"/>
      <c r="AC823" s="275"/>
      <c r="AD823" s="275"/>
      <c r="AE823" s="275"/>
      <c r="AF823" s="275"/>
    </row>
    <row r="824" spans="1:32" ht="15.75" customHeight="1">
      <c r="A824" s="332"/>
      <c r="B824" s="275"/>
      <c r="C824" s="275"/>
      <c r="D824" s="275"/>
      <c r="E824" s="275"/>
      <c r="F824" s="275"/>
      <c r="G824" s="275"/>
      <c r="H824" s="275"/>
      <c r="I824" s="275"/>
      <c r="J824" s="275"/>
      <c r="K824" s="275"/>
      <c r="L824" s="307"/>
      <c r="M824" s="275"/>
      <c r="N824" s="275"/>
      <c r="O824" s="275"/>
      <c r="P824" s="275"/>
      <c r="Q824" s="275"/>
      <c r="R824" s="275"/>
      <c r="S824" s="275"/>
      <c r="T824" s="275"/>
      <c r="U824" s="275"/>
      <c r="V824" s="275"/>
      <c r="W824" s="275"/>
      <c r="X824" s="275"/>
      <c r="Y824" s="275"/>
      <c r="Z824" s="275"/>
      <c r="AA824" s="275"/>
      <c r="AB824" s="275"/>
      <c r="AC824" s="275"/>
      <c r="AD824" s="275"/>
      <c r="AE824" s="275"/>
      <c r="AF824" s="275"/>
    </row>
    <row r="825" spans="1:32" ht="15.75" customHeight="1">
      <c r="A825" s="332"/>
      <c r="B825" s="275"/>
      <c r="C825" s="275"/>
      <c r="D825" s="275"/>
      <c r="E825" s="275"/>
      <c r="F825" s="275"/>
      <c r="G825" s="275"/>
      <c r="H825" s="275"/>
      <c r="I825" s="275"/>
      <c r="J825" s="275"/>
      <c r="K825" s="275"/>
      <c r="L825" s="307"/>
      <c r="M825" s="275"/>
      <c r="N825" s="275"/>
      <c r="O825" s="275"/>
      <c r="P825" s="275"/>
      <c r="Q825" s="275"/>
      <c r="R825" s="275"/>
      <c r="S825" s="275"/>
      <c r="T825" s="275"/>
      <c r="U825" s="275"/>
      <c r="V825" s="275"/>
      <c r="W825" s="275"/>
      <c r="X825" s="275"/>
      <c r="Y825" s="275"/>
      <c r="Z825" s="275"/>
      <c r="AA825" s="275"/>
      <c r="AB825" s="275"/>
      <c r="AC825" s="275"/>
      <c r="AD825" s="275"/>
      <c r="AE825" s="275"/>
      <c r="AF825" s="275"/>
    </row>
    <row r="826" spans="1:32" ht="15.75" customHeight="1">
      <c r="A826" s="332"/>
      <c r="B826" s="275"/>
      <c r="C826" s="275"/>
      <c r="D826" s="275"/>
      <c r="E826" s="275"/>
      <c r="F826" s="275"/>
      <c r="G826" s="275"/>
      <c r="H826" s="275"/>
      <c r="I826" s="275"/>
      <c r="J826" s="275"/>
      <c r="K826" s="275"/>
      <c r="L826" s="307"/>
      <c r="M826" s="275"/>
      <c r="N826" s="275"/>
      <c r="O826" s="275"/>
      <c r="P826" s="275"/>
      <c r="Q826" s="275"/>
      <c r="R826" s="275"/>
      <c r="S826" s="275"/>
      <c r="T826" s="275"/>
      <c r="U826" s="275"/>
      <c r="V826" s="275"/>
      <c r="W826" s="275"/>
      <c r="X826" s="275"/>
      <c r="Y826" s="275"/>
      <c r="Z826" s="275"/>
      <c r="AA826" s="275"/>
      <c r="AB826" s="275"/>
      <c r="AC826" s="275"/>
      <c r="AD826" s="275"/>
      <c r="AE826" s="275"/>
      <c r="AF826" s="275"/>
    </row>
    <row r="827" spans="1:32" ht="15.75" customHeight="1">
      <c r="A827" s="332"/>
      <c r="B827" s="275"/>
      <c r="C827" s="275"/>
      <c r="D827" s="275"/>
      <c r="E827" s="275"/>
      <c r="F827" s="275"/>
      <c r="G827" s="275"/>
      <c r="H827" s="275"/>
      <c r="I827" s="275"/>
      <c r="J827" s="275"/>
      <c r="K827" s="275"/>
      <c r="L827" s="307"/>
      <c r="M827" s="275"/>
      <c r="N827" s="275"/>
      <c r="O827" s="275"/>
      <c r="P827" s="275"/>
      <c r="Q827" s="275"/>
      <c r="R827" s="275"/>
      <c r="S827" s="275"/>
      <c r="T827" s="275"/>
      <c r="U827" s="275"/>
      <c r="V827" s="275"/>
      <c r="W827" s="275"/>
      <c r="X827" s="275"/>
      <c r="Y827" s="275"/>
      <c r="Z827" s="275"/>
      <c r="AA827" s="275"/>
      <c r="AB827" s="275"/>
      <c r="AC827" s="275"/>
      <c r="AD827" s="275"/>
      <c r="AE827" s="275"/>
      <c r="AF827" s="275"/>
    </row>
    <row r="828" spans="1:32" ht="15.75" customHeight="1">
      <c r="A828" s="332"/>
      <c r="B828" s="275"/>
      <c r="C828" s="275"/>
      <c r="D828" s="275"/>
      <c r="E828" s="275"/>
      <c r="F828" s="275"/>
      <c r="G828" s="275"/>
      <c r="H828" s="275"/>
      <c r="I828" s="275"/>
      <c r="J828" s="275"/>
      <c r="K828" s="275"/>
      <c r="L828" s="307"/>
      <c r="M828" s="275"/>
      <c r="N828" s="275"/>
      <c r="O828" s="275"/>
      <c r="P828" s="275"/>
      <c r="Q828" s="275"/>
      <c r="R828" s="275"/>
      <c r="S828" s="275"/>
      <c r="T828" s="275"/>
      <c r="U828" s="275"/>
      <c r="V828" s="275"/>
      <c r="W828" s="275"/>
      <c r="X828" s="275"/>
      <c r="Y828" s="275"/>
      <c r="Z828" s="275"/>
      <c r="AA828" s="275"/>
      <c r="AB828" s="275"/>
      <c r="AC828" s="275"/>
      <c r="AD828" s="275"/>
      <c r="AE828" s="275"/>
      <c r="AF828" s="275"/>
    </row>
    <row r="829" spans="1:32" ht="15.75" customHeight="1">
      <c r="A829" s="332"/>
      <c r="B829" s="275"/>
      <c r="C829" s="275"/>
      <c r="D829" s="275"/>
      <c r="E829" s="275"/>
      <c r="F829" s="275"/>
      <c r="G829" s="275"/>
      <c r="H829" s="275"/>
      <c r="I829" s="275"/>
      <c r="J829" s="275"/>
      <c r="K829" s="275"/>
      <c r="L829" s="307"/>
      <c r="M829" s="275"/>
      <c r="N829" s="275"/>
      <c r="O829" s="275"/>
      <c r="P829" s="275"/>
      <c r="Q829" s="275"/>
      <c r="R829" s="275"/>
      <c r="S829" s="275"/>
      <c r="T829" s="275"/>
      <c r="U829" s="275"/>
      <c r="V829" s="275"/>
      <c r="W829" s="275"/>
      <c r="X829" s="275"/>
      <c r="Y829" s="275"/>
      <c r="Z829" s="275"/>
      <c r="AA829" s="275"/>
      <c r="AB829" s="275"/>
      <c r="AC829" s="275"/>
      <c r="AD829" s="275"/>
      <c r="AE829" s="275"/>
      <c r="AF829" s="275"/>
    </row>
    <row r="830" spans="1:32" ht="15.75" customHeight="1">
      <c r="A830" s="332"/>
      <c r="B830" s="275"/>
      <c r="C830" s="275"/>
      <c r="D830" s="275"/>
      <c r="E830" s="275"/>
      <c r="F830" s="275"/>
      <c r="G830" s="275"/>
      <c r="H830" s="275"/>
      <c r="I830" s="275"/>
      <c r="J830" s="275"/>
      <c r="K830" s="275"/>
      <c r="L830" s="307"/>
      <c r="M830" s="275"/>
      <c r="N830" s="275"/>
      <c r="O830" s="275"/>
      <c r="P830" s="275"/>
      <c r="Q830" s="275"/>
      <c r="R830" s="275"/>
      <c r="S830" s="275"/>
      <c r="T830" s="275"/>
      <c r="U830" s="275"/>
      <c r="V830" s="275"/>
      <c r="W830" s="275"/>
      <c r="X830" s="275"/>
      <c r="Y830" s="275"/>
      <c r="Z830" s="275"/>
      <c r="AA830" s="275"/>
      <c r="AB830" s="275"/>
      <c r="AC830" s="275"/>
      <c r="AD830" s="275"/>
      <c r="AE830" s="275"/>
      <c r="AF830" s="275"/>
    </row>
    <row r="831" spans="1:32" ht="15.75" customHeight="1">
      <c r="A831" s="332"/>
      <c r="B831" s="275"/>
      <c r="C831" s="275"/>
      <c r="D831" s="275"/>
      <c r="E831" s="275"/>
      <c r="F831" s="275"/>
      <c r="G831" s="275"/>
      <c r="H831" s="275"/>
      <c r="I831" s="275"/>
      <c r="J831" s="275"/>
      <c r="K831" s="275"/>
      <c r="L831" s="307"/>
      <c r="M831" s="275"/>
      <c r="N831" s="275"/>
      <c r="O831" s="275"/>
      <c r="P831" s="275"/>
      <c r="Q831" s="275"/>
      <c r="R831" s="275"/>
      <c r="S831" s="275"/>
      <c r="T831" s="275"/>
      <c r="U831" s="275"/>
      <c r="V831" s="275"/>
      <c r="W831" s="275"/>
      <c r="X831" s="275"/>
      <c r="Y831" s="275"/>
      <c r="Z831" s="275"/>
      <c r="AA831" s="275"/>
      <c r="AB831" s="275"/>
      <c r="AC831" s="275"/>
      <c r="AD831" s="275"/>
      <c r="AE831" s="275"/>
      <c r="AF831" s="275"/>
    </row>
    <row r="832" spans="1:32" ht="15.75" customHeight="1">
      <c r="A832" s="332"/>
      <c r="B832" s="275"/>
      <c r="C832" s="275"/>
      <c r="D832" s="275"/>
      <c r="E832" s="275"/>
      <c r="F832" s="275"/>
      <c r="G832" s="275"/>
      <c r="H832" s="275"/>
      <c r="I832" s="275"/>
      <c r="J832" s="275"/>
      <c r="K832" s="275"/>
      <c r="L832" s="307"/>
      <c r="M832" s="275"/>
      <c r="N832" s="275"/>
      <c r="O832" s="275"/>
      <c r="P832" s="275"/>
      <c r="Q832" s="275"/>
      <c r="R832" s="275"/>
      <c r="S832" s="275"/>
      <c r="T832" s="275"/>
      <c r="U832" s="275"/>
      <c r="V832" s="275"/>
      <c r="W832" s="275"/>
      <c r="X832" s="275"/>
      <c r="Y832" s="275"/>
      <c r="Z832" s="275"/>
      <c r="AA832" s="275"/>
      <c r="AB832" s="275"/>
      <c r="AC832" s="275"/>
      <c r="AD832" s="275"/>
      <c r="AE832" s="275"/>
      <c r="AF832" s="275"/>
    </row>
    <row r="833" spans="1:32" ht="15.75" customHeight="1">
      <c r="A833" s="332"/>
      <c r="B833" s="275"/>
      <c r="C833" s="275"/>
      <c r="D833" s="275"/>
      <c r="E833" s="275"/>
      <c r="F833" s="275"/>
      <c r="G833" s="275"/>
      <c r="H833" s="275"/>
      <c r="I833" s="275"/>
      <c r="J833" s="275"/>
      <c r="K833" s="275"/>
      <c r="L833" s="307"/>
      <c r="M833" s="275"/>
      <c r="N833" s="275"/>
      <c r="O833" s="275"/>
      <c r="P833" s="275"/>
      <c r="Q833" s="275"/>
      <c r="R833" s="275"/>
      <c r="S833" s="275"/>
      <c r="T833" s="275"/>
      <c r="U833" s="275"/>
      <c r="V833" s="275"/>
      <c r="W833" s="275"/>
      <c r="X833" s="275"/>
      <c r="Y833" s="275"/>
      <c r="Z833" s="275"/>
      <c r="AA833" s="275"/>
      <c r="AB833" s="275"/>
      <c r="AC833" s="275"/>
      <c r="AD833" s="275"/>
      <c r="AE833" s="275"/>
      <c r="AF833" s="275"/>
    </row>
    <row r="834" spans="1:32" ht="15.75" customHeight="1">
      <c r="A834" s="332"/>
      <c r="B834" s="275"/>
      <c r="C834" s="275"/>
      <c r="D834" s="275"/>
      <c r="E834" s="275"/>
      <c r="F834" s="275"/>
      <c r="G834" s="275"/>
      <c r="H834" s="275"/>
      <c r="I834" s="275"/>
      <c r="J834" s="275"/>
      <c r="K834" s="275"/>
      <c r="L834" s="307"/>
      <c r="M834" s="275"/>
      <c r="N834" s="275"/>
      <c r="O834" s="275"/>
      <c r="P834" s="275"/>
      <c r="Q834" s="275"/>
      <c r="R834" s="275"/>
      <c r="S834" s="275"/>
      <c r="T834" s="275"/>
      <c r="U834" s="275"/>
      <c r="V834" s="275"/>
      <c r="W834" s="275"/>
      <c r="X834" s="275"/>
      <c r="Y834" s="275"/>
      <c r="Z834" s="275"/>
      <c r="AA834" s="275"/>
      <c r="AB834" s="275"/>
      <c r="AC834" s="275"/>
      <c r="AD834" s="275"/>
      <c r="AE834" s="275"/>
      <c r="AF834" s="275"/>
    </row>
    <row r="835" spans="1:32" ht="15.75" customHeight="1">
      <c r="A835" s="332"/>
      <c r="B835" s="275"/>
      <c r="C835" s="275"/>
      <c r="D835" s="275"/>
      <c r="E835" s="275"/>
      <c r="F835" s="275"/>
      <c r="G835" s="275"/>
      <c r="H835" s="275"/>
      <c r="I835" s="275"/>
      <c r="J835" s="275"/>
      <c r="K835" s="275"/>
      <c r="L835" s="307"/>
      <c r="M835" s="275"/>
      <c r="N835" s="275"/>
      <c r="O835" s="275"/>
      <c r="P835" s="275"/>
      <c r="Q835" s="275"/>
      <c r="R835" s="275"/>
      <c r="S835" s="275"/>
      <c r="T835" s="275"/>
      <c r="U835" s="275"/>
      <c r="V835" s="275"/>
      <c r="W835" s="275"/>
      <c r="X835" s="275"/>
      <c r="Y835" s="275"/>
      <c r="Z835" s="275"/>
      <c r="AA835" s="275"/>
      <c r="AB835" s="275"/>
      <c r="AC835" s="275"/>
      <c r="AD835" s="275"/>
      <c r="AE835" s="275"/>
      <c r="AF835" s="275"/>
    </row>
    <row r="836" spans="1:32" ht="15.75" customHeight="1">
      <c r="A836" s="332"/>
      <c r="B836" s="275"/>
      <c r="C836" s="275"/>
      <c r="D836" s="275"/>
      <c r="E836" s="275"/>
      <c r="F836" s="275"/>
      <c r="G836" s="275"/>
      <c r="H836" s="275"/>
      <c r="I836" s="275"/>
      <c r="J836" s="275"/>
      <c r="K836" s="275"/>
      <c r="L836" s="307"/>
      <c r="M836" s="275"/>
      <c r="N836" s="275"/>
      <c r="O836" s="275"/>
      <c r="P836" s="275"/>
      <c r="Q836" s="275"/>
      <c r="R836" s="275"/>
      <c r="S836" s="275"/>
      <c r="T836" s="275"/>
      <c r="U836" s="275"/>
      <c r="V836" s="275"/>
      <c r="W836" s="275"/>
      <c r="X836" s="275"/>
      <c r="Y836" s="275"/>
      <c r="Z836" s="275"/>
      <c r="AA836" s="275"/>
      <c r="AB836" s="275"/>
      <c r="AC836" s="275"/>
      <c r="AD836" s="275"/>
      <c r="AE836" s="275"/>
      <c r="AF836" s="275"/>
    </row>
    <row r="837" spans="1:32" ht="15.75" customHeight="1">
      <c r="A837" s="332"/>
      <c r="B837" s="275"/>
      <c r="C837" s="275"/>
      <c r="D837" s="275"/>
      <c r="E837" s="275"/>
      <c r="F837" s="275"/>
      <c r="G837" s="275"/>
      <c r="H837" s="275"/>
      <c r="I837" s="275"/>
      <c r="J837" s="275"/>
      <c r="K837" s="275"/>
      <c r="L837" s="307"/>
      <c r="M837" s="275"/>
      <c r="N837" s="275"/>
      <c r="O837" s="275"/>
      <c r="P837" s="275"/>
      <c r="Q837" s="275"/>
      <c r="R837" s="275"/>
      <c r="S837" s="275"/>
      <c r="T837" s="275"/>
      <c r="U837" s="275"/>
      <c r="V837" s="275"/>
      <c r="W837" s="275"/>
      <c r="X837" s="275"/>
      <c r="Y837" s="275"/>
      <c r="Z837" s="275"/>
      <c r="AA837" s="275"/>
      <c r="AB837" s="275"/>
      <c r="AC837" s="275"/>
      <c r="AD837" s="275"/>
      <c r="AE837" s="275"/>
      <c r="AF837" s="275"/>
    </row>
    <row r="838" spans="1:32" ht="15.75" customHeight="1">
      <c r="A838" s="332"/>
      <c r="B838" s="275"/>
      <c r="C838" s="275"/>
      <c r="D838" s="275"/>
      <c r="E838" s="275"/>
      <c r="F838" s="275"/>
      <c r="G838" s="275"/>
      <c r="H838" s="275"/>
      <c r="I838" s="275"/>
      <c r="J838" s="275"/>
      <c r="K838" s="275"/>
      <c r="L838" s="307"/>
      <c r="M838" s="275"/>
      <c r="N838" s="275"/>
      <c r="O838" s="275"/>
      <c r="P838" s="275"/>
      <c r="Q838" s="275"/>
      <c r="R838" s="275"/>
      <c r="S838" s="275"/>
      <c r="T838" s="275"/>
      <c r="U838" s="275"/>
      <c r="V838" s="275"/>
      <c r="W838" s="275"/>
      <c r="X838" s="275"/>
      <c r="Y838" s="275"/>
      <c r="Z838" s="275"/>
      <c r="AA838" s="275"/>
      <c r="AB838" s="275"/>
      <c r="AC838" s="275"/>
      <c r="AD838" s="275"/>
      <c r="AE838" s="275"/>
      <c r="AF838" s="275"/>
    </row>
    <row r="839" spans="1:32" ht="15.75" customHeight="1">
      <c r="A839" s="332"/>
      <c r="B839" s="275"/>
      <c r="C839" s="275"/>
      <c r="D839" s="275"/>
      <c r="E839" s="275"/>
      <c r="F839" s="275"/>
      <c r="G839" s="275"/>
      <c r="H839" s="275"/>
      <c r="I839" s="275"/>
      <c r="J839" s="275"/>
      <c r="K839" s="275"/>
      <c r="L839" s="307"/>
      <c r="M839" s="275"/>
      <c r="N839" s="275"/>
      <c r="O839" s="275"/>
      <c r="P839" s="275"/>
      <c r="Q839" s="275"/>
      <c r="R839" s="275"/>
      <c r="S839" s="275"/>
      <c r="T839" s="275"/>
      <c r="U839" s="275"/>
      <c r="V839" s="275"/>
      <c r="W839" s="275"/>
      <c r="X839" s="275"/>
      <c r="Y839" s="275"/>
      <c r="Z839" s="275"/>
      <c r="AA839" s="275"/>
      <c r="AB839" s="275"/>
      <c r="AC839" s="275"/>
      <c r="AD839" s="275"/>
      <c r="AE839" s="275"/>
      <c r="AF839" s="275"/>
    </row>
    <row r="840" spans="1:32" ht="15.75" customHeight="1">
      <c r="A840" s="332"/>
      <c r="B840" s="275"/>
      <c r="C840" s="275"/>
      <c r="D840" s="275"/>
      <c r="E840" s="275"/>
      <c r="F840" s="275"/>
      <c r="G840" s="275"/>
      <c r="H840" s="275"/>
      <c r="I840" s="275"/>
      <c r="J840" s="275"/>
      <c r="K840" s="275"/>
      <c r="L840" s="307"/>
      <c r="M840" s="275"/>
      <c r="N840" s="275"/>
      <c r="O840" s="275"/>
      <c r="P840" s="275"/>
      <c r="Q840" s="275"/>
      <c r="R840" s="275"/>
      <c r="S840" s="275"/>
      <c r="T840" s="275"/>
      <c r="U840" s="275"/>
      <c r="V840" s="275"/>
      <c r="W840" s="275"/>
      <c r="X840" s="275"/>
      <c r="Y840" s="275"/>
      <c r="Z840" s="275"/>
      <c r="AA840" s="275"/>
      <c r="AB840" s="275"/>
      <c r="AC840" s="275"/>
      <c r="AD840" s="275"/>
      <c r="AE840" s="275"/>
      <c r="AF840" s="275"/>
    </row>
    <row r="841" spans="1:32" ht="15.75" customHeight="1">
      <c r="A841" s="332"/>
      <c r="B841" s="275"/>
      <c r="C841" s="275"/>
      <c r="D841" s="275"/>
      <c r="E841" s="275"/>
      <c r="F841" s="275"/>
      <c r="G841" s="275"/>
      <c r="H841" s="275"/>
      <c r="I841" s="275"/>
      <c r="J841" s="275"/>
      <c r="K841" s="275"/>
      <c r="L841" s="307"/>
      <c r="M841" s="275"/>
      <c r="N841" s="275"/>
      <c r="O841" s="275"/>
      <c r="P841" s="275"/>
      <c r="Q841" s="275"/>
      <c r="R841" s="275"/>
      <c r="S841" s="275"/>
      <c r="T841" s="275"/>
      <c r="U841" s="275"/>
      <c r="V841" s="275"/>
      <c r="W841" s="275"/>
      <c r="X841" s="275"/>
      <c r="Y841" s="275"/>
      <c r="Z841" s="275"/>
      <c r="AA841" s="275"/>
      <c r="AB841" s="275"/>
      <c r="AC841" s="275"/>
      <c r="AD841" s="275"/>
      <c r="AE841" s="275"/>
      <c r="AF841" s="275"/>
    </row>
    <row r="842" spans="1:32" ht="15.75" customHeight="1">
      <c r="A842" s="332"/>
      <c r="B842" s="275"/>
      <c r="C842" s="275"/>
      <c r="D842" s="275"/>
      <c r="E842" s="275"/>
      <c r="F842" s="275"/>
      <c r="G842" s="275"/>
      <c r="H842" s="275"/>
      <c r="I842" s="275"/>
      <c r="J842" s="275"/>
      <c r="K842" s="275"/>
      <c r="L842" s="307"/>
      <c r="M842" s="275"/>
      <c r="N842" s="275"/>
      <c r="O842" s="275"/>
      <c r="P842" s="275"/>
      <c r="Q842" s="275"/>
      <c r="R842" s="275"/>
      <c r="S842" s="275"/>
      <c r="T842" s="275"/>
      <c r="U842" s="275"/>
      <c r="V842" s="275"/>
      <c r="W842" s="275"/>
      <c r="X842" s="275"/>
      <c r="Y842" s="275"/>
      <c r="Z842" s="275"/>
      <c r="AA842" s="275"/>
      <c r="AB842" s="275"/>
      <c r="AC842" s="275"/>
      <c r="AD842" s="275"/>
      <c r="AE842" s="275"/>
      <c r="AF842" s="275"/>
    </row>
    <row r="843" spans="1:32" ht="15.75" customHeight="1">
      <c r="A843" s="332"/>
      <c r="B843" s="275"/>
      <c r="C843" s="275"/>
      <c r="D843" s="275"/>
      <c r="E843" s="275"/>
      <c r="F843" s="275"/>
      <c r="G843" s="275"/>
      <c r="H843" s="275"/>
      <c r="I843" s="275"/>
      <c r="J843" s="275"/>
      <c r="K843" s="275"/>
      <c r="L843" s="307"/>
      <c r="M843" s="275"/>
      <c r="N843" s="275"/>
      <c r="O843" s="275"/>
      <c r="P843" s="275"/>
      <c r="Q843" s="275"/>
      <c r="R843" s="275"/>
      <c r="S843" s="275"/>
      <c r="T843" s="275"/>
      <c r="U843" s="275"/>
      <c r="V843" s="275"/>
      <c r="W843" s="275"/>
      <c r="X843" s="275"/>
      <c r="Y843" s="275"/>
      <c r="Z843" s="275"/>
      <c r="AA843" s="275"/>
      <c r="AB843" s="275"/>
      <c r="AC843" s="275"/>
      <c r="AD843" s="275"/>
      <c r="AE843" s="275"/>
      <c r="AF843" s="275"/>
    </row>
    <row r="844" spans="1:32" ht="15.75" customHeight="1">
      <c r="A844" s="332"/>
      <c r="B844" s="275"/>
      <c r="C844" s="275"/>
      <c r="D844" s="275"/>
      <c r="E844" s="275"/>
      <c r="F844" s="275"/>
      <c r="G844" s="275"/>
      <c r="H844" s="275"/>
      <c r="I844" s="275"/>
      <c r="J844" s="275"/>
      <c r="K844" s="275"/>
      <c r="L844" s="307"/>
      <c r="M844" s="275"/>
      <c r="N844" s="275"/>
      <c r="O844" s="275"/>
      <c r="P844" s="275"/>
      <c r="Q844" s="275"/>
      <c r="R844" s="275"/>
      <c r="S844" s="275"/>
      <c r="T844" s="275"/>
      <c r="U844" s="275"/>
      <c r="V844" s="275"/>
      <c r="W844" s="275"/>
      <c r="X844" s="275"/>
      <c r="Y844" s="275"/>
      <c r="Z844" s="275"/>
      <c r="AA844" s="275"/>
      <c r="AB844" s="275"/>
      <c r="AC844" s="275"/>
      <c r="AD844" s="275"/>
      <c r="AE844" s="275"/>
      <c r="AF844" s="275"/>
    </row>
    <row r="845" spans="1:32" ht="15.75" customHeight="1">
      <c r="A845" s="332"/>
      <c r="B845" s="275"/>
      <c r="C845" s="275"/>
      <c r="D845" s="275"/>
      <c r="E845" s="275"/>
      <c r="F845" s="275"/>
      <c r="G845" s="275"/>
      <c r="H845" s="275"/>
      <c r="I845" s="275"/>
      <c r="J845" s="275"/>
      <c r="K845" s="275"/>
      <c r="L845" s="307"/>
      <c r="M845" s="275"/>
      <c r="N845" s="275"/>
      <c r="O845" s="275"/>
      <c r="P845" s="275"/>
      <c r="Q845" s="275"/>
      <c r="R845" s="275"/>
      <c r="S845" s="275"/>
      <c r="T845" s="275"/>
      <c r="U845" s="275"/>
      <c r="V845" s="275"/>
      <c r="W845" s="275"/>
      <c r="X845" s="275"/>
      <c r="Y845" s="275"/>
      <c r="Z845" s="275"/>
      <c r="AA845" s="275"/>
      <c r="AB845" s="275"/>
      <c r="AC845" s="275"/>
      <c r="AD845" s="275"/>
      <c r="AE845" s="275"/>
      <c r="AF845" s="275"/>
    </row>
    <row r="846" spans="1:32" ht="15.75" customHeight="1">
      <c r="A846" s="332"/>
      <c r="B846" s="275"/>
      <c r="C846" s="275"/>
      <c r="D846" s="275"/>
      <c r="E846" s="275"/>
      <c r="F846" s="275"/>
      <c r="G846" s="275"/>
      <c r="H846" s="275"/>
      <c r="I846" s="275"/>
      <c r="J846" s="275"/>
      <c r="K846" s="275"/>
      <c r="L846" s="307"/>
      <c r="M846" s="275"/>
      <c r="N846" s="275"/>
      <c r="O846" s="275"/>
      <c r="P846" s="275"/>
      <c r="Q846" s="275"/>
      <c r="R846" s="275"/>
      <c r="S846" s="275"/>
      <c r="T846" s="275"/>
      <c r="U846" s="275"/>
      <c r="V846" s="275"/>
      <c r="W846" s="275"/>
      <c r="X846" s="275"/>
      <c r="Y846" s="275"/>
      <c r="Z846" s="275"/>
      <c r="AA846" s="275"/>
      <c r="AB846" s="275"/>
      <c r="AC846" s="275"/>
      <c r="AD846" s="275"/>
      <c r="AE846" s="275"/>
      <c r="AF846" s="275"/>
    </row>
    <row r="847" spans="1:32" ht="15.75" customHeight="1">
      <c r="A847" s="332"/>
      <c r="B847" s="275"/>
      <c r="C847" s="275"/>
      <c r="D847" s="275"/>
      <c r="E847" s="275"/>
      <c r="F847" s="275"/>
      <c r="G847" s="275"/>
      <c r="H847" s="275"/>
      <c r="I847" s="275"/>
      <c r="J847" s="275"/>
      <c r="K847" s="275"/>
      <c r="L847" s="307"/>
      <c r="M847" s="275"/>
      <c r="N847" s="275"/>
      <c r="O847" s="275"/>
      <c r="P847" s="275"/>
      <c r="Q847" s="275"/>
      <c r="R847" s="275"/>
      <c r="S847" s="275"/>
      <c r="T847" s="275"/>
      <c r="U847" s="275"/>
      <c r="V847" s="275"/>
      <c r="W847" s="275"/>
      <c r="X847" s="275"/>
      <c r="Y847" s="275"/>
      <c r="Z847" s="275"/>
      <c r="AA847" s="275"/>
      <c r="AB847" s="275"/>
      <c r="AC847" s="275"/>
      <c r="AD847" s="275"/>
      <c r="AE847" s="275"/>
      <c r="AF847" s="275"/>
    </row>
    <row r="848" spans="1:32" ht="15.75" customHeight="1">
      <c r="A848" s="332"/>
      <c r="B848" s="275"/>
      <c r="C848" s="275"/>
      <c r="D848" s="275"/>
      <c r="E848" s="275"/>
      <c r="F848" s="275"/>
      <c r="G848" s="275"/>
      <c r="H848" s="275"/>
      <c r="I848" s="275"/>
      <c r="J848" s="275"/>
      <c r="K848" s="275"/>
      <c r="L848" s="307"/>
      <c r="M848" s="275"/>
      <c r="N848" s="275"/>
      <c r="O848" s="275"/>
      <c r="P848" s="275"/>
      <c r="Q848" s="275"/>
      <c r="R848" s="275"/>
      <c r="S848" s="275"/>
      <c r="T848" s="275"/>
      <c r="U848" s="275"/>
      <c r="V848" s="275"/>
      <c r="W848" s="275"/>
      <c r="X848" s="275"/>
      <c r="Y848" s="275"/>
      <c r="Z848" s="275"/>
      <c r="AA848" s="275"/>
      <c r="AB848" s="275"/>
      <c r="AC848" s="275"/>
      <c r="AD848" s="275"/>
      <c r="AE848" s="275"/>
      <c r="AF848" s="275"/>
    </row>
    <row r="849" spans="1:32" ht="15.75" customHeight="1">
      <c r="A849" s="332"/>
      <c r="B849" s="275"/>
      <c r="C849" s="275"/>
      <c r="D849" s="275"/>
      <c r="E849" s="275"/>
      <c r="F849" s="275"/>
      <c r="G849" s="275"/>
      <c r="H849" s="275"/>
      <c r="I849" s="275"/>
      <c r="J849" s="275"/>
      <c r="K849" s="275"/>
      <c r="L849" s="307"/>
      <c r="M849" s="275"/>
      <c r="N849" s="275"/>
      <c r="O849" s="275"/>
      <c r="P849" s="275"/>
      <c r="Q849" s="275"/>
      <c r="R849" s="275"/>
      <c r="S849" s="275"/>
      <c r="T849" s="275"/>
      <c r="U849" s="275"/>
      <c r="V849" s="275"/>
      <c r="W849" s="275"/>
      <c r="X849" s="275"/>
      <c r="Y849" s="275"/>
      <c r="Z849" s="275"/>
      <c r="AA849" s="275"/>
      <c r="AB849" s="275"/>
      <c r="AC849" s="275"/>
      <c r="AD849" s="275"/>
      <c r="AE849" s="275"/>
      <c r="AF849" s="275"/>
    </row>
    <row r="850" spans="1:32" ht="15.75" customHeight="1">
      <c r="A850" s="332"/>
      <c r="B850" s="275"/>
      <c r="C850" s="275"/>
      <c r="D850" s="275"/>
      <c r="E850" s="275"/>
      <c r="F850" s="275"/>
      <c r="G850" s="275"/>
      <c r="H850" s="275"/>
      <c r="I850" s="275"/>
      <c r="J850" s="275"/>
      <c r="K850" s="275"/>
      <c r="L850" s="307"/>
      <c r="M850" s="275"/>
      <c r="N850" s="275"/>
      <c r="O850" s="275"/>
      <c r="P850" s="275"/>
      <c r="Q850" s="275"/>
      <c r="R850" s="275"/>
      <c r="S850" s="275"/>
      <c r="T850" s="275"/>
      <c r="U850" s="275"/>
      <c r="V850" s="275"/>
      <c r="W850" s="275"/>
      <c r="X850" s="275"/>
      <c r="Y850" s="275"/>
      <c r="Z850" s="275"/>
      <c r="AA850" s="275"/>
      <c r="AB850" s="275"/>
      <c r="AC850" s="275"/>
      <c r="AD850" s="275"/>
      <c r="AE850" s="275"/>
      <c r="AF850" s="275"/>
    </row>
    <row r="851" spans="1:32" ht="15.75" customHeight="1">
      <c r="A851" s="332"/>
      <c r="B851" s="275"/>
      <c r="C851" s="275"/>
      <c r="D851" s="275"/>
      <c r="E851" s="275"/>
      <c r="F851" s="275"/>
      <c r="G851" s="275"/>
      <c r="H851" s="275"/>
      <c r="I851" s="275"/>
      <c r="J851" s="275"/>
      <c r="K851" s="275"/>
      <c r="L851" s="307"/>
      <c r="M851" s="275"/>
      <c r="N851" s="275"/>
      <c r="O851" s="275"/>
      <c r="P851" s="275"/>
      <c r="Q851" s="275"/>
      <c r="R851" s="275"/>
      <c r="S851" s="275"/>
      <c r="T851" s="275"/>
      <c r="U851" s="275"/>
      <c r="V851" s="275"/>
      <c r="W851" s="275"/>
      <c r="X851" s="275"/>
      <c r="Y851" s="275"/>
      <c r="Z851" s="275"/>
      <c r="AA851" s="275"/>
      <c r="AB851" s="275"/>
      <c r="AC851" s="275"/>
      <c r="AD851" s="275"/>
      <c r="AE851" s="275"/>
      <c r="AF851" s="275"/>
    </row>
    <row r="852" spans="1:32" ht="15.75" customHeight="1">
      <c r="A852" s="332"/>
      <c r="B852" s="275"/>
      <c r="C852" s="275"/>
      <c r="D852" s="275"/>
      <c r="E852" s="275"/>
      <c r="F852" s="275"/>
      <c r="G852" s="275"/>
      <c r="H852" s="275"/>
      <c r="I852" s="275"/>
      <c r="J852" s="275"/>
      <c r="K852" s="275"/>
      <c r="L852" s="307"/>
      <c r="M852" s="275"/>
      <c r="N852" s="275"/>
      <c r="O852" s="275"/>
      <c r="P852" s="275"/>
      <c r="Q852" s="275"/>
      <c r="R852" s="275"/>
      <c r="S852" s="275"/>
      <c r="T852" s="275"/>
      <c r="U852" s="275"/>
      <c r="V852" s="275"/>
      <c r="W852" s="275"/>
      <c r="X852" s="275"/>
      <c r="Y852" s="275"/>
      <c r="Z852" s="275"/>
      <c r="AA852" s="275"/>
      <c r="AB852" s="275"/>
      <c r="AC852" s="275"/>
      <c r="AD852" s="275"/>
      <c r="AE852" s="275"/>
      <c r="AF852" s="275"/>
    </row>
    <row r="853" spans="1:32" ht="15.75" customHeight="1">
      <c r="A853" s="332"/>
      <c r="B853" s="275"/>
      <c r="C853" s="275"/>
      <c r="D853" s="275"/>
      <c r="E853" s="275"/>
      <c r="F853" s="275"/>
      <c r="G853" s="275"/>
      <c r="H853" s="275"/>
      <c r="I853" s="275"/>
      <c r="J853" s="275"/>
      <c r="K853" s="275"/>
      <c r="L853" s="307"/>
      <c r="M853" s="275"/>
      <c r="N853" s="275"/>
      <c r="O853" s="275"/>
      <c r="P853" s="275"/>
      <c r="Q853" s="275"/>
      <c r="R853" s="275"/>
      <c r="S853" s="275"/>
      <c r="T853" s="275"/>
      <c r="U853" s="275"/>
      <c r="V853" s="275"/>
      <c r="W853" s="275"/>
      <c r="X853" s="275"/>
      <c r="Y853" s="275"/>
      <c r="Z853" s="275"/>
      <c r="AA853" s="275"/>
      <c r="AB853" s="275"/>
      <c r="AC853" s="275"/>
      <c r="AD853" s="275"/>
      <c r="AE853" s="275"/>
      <c r="AF853" s="275"/>
    </row>
    <row r="854" spans="1:32" ht="15.75" customHeight="1">
      <c r="A854" s="332"/>
      <c r="B854" s="275"/>
      <c r="C854" s="275"/>
      <c r="D854" s="275"/>
      <c r="E854" s="275"/>
      <c r="F854" s="275"/>
      <c r="G854" s="275"/>
      <c r="H854" s="275"/>
      <c r="I854" s="275"/>
      <c r="J854" s="275"/>
      <c r="K854" s="275"/>
      <c r="L854" s="307"/>
      <c r="M854" s="275"/>
      <c r="N854" s="275"/>
      <c r="O854" s="275"/>
      <c r="P854" s="275"/>
      <c r="Q854" s="275"/>
      <c r="R854" s="275"/>
      <c r="S854" s="275"/>
      <c r="T854" s="275"/>
      <c r="U854" s="275"/>
      <c r="V854" s="275"/>
      <c r="W854" s="275"/>
      <c r="X854" s="275"/>
      <c r="Y854" s="275"/>
      <c r="Z854" s="275"/>
      <c r="AA854" s="275"/>
      <c r="AB854" s="275"/>
      <c r="AC854" s="275"/>
      <c r="AD854" s="275"/>
      <c r="AE854" s="275"/>
      <c r="AF854" s="275"/>
    </row>
    <row r="855" spans="1:32" ht="15.75" customHeight="1">
      <c r="A855" s="332"/>
      <c r="B855" s="275"/>
      <c r="C855" s="275"/>
      <c r="D855" s="275"/>
      <c r="E855" s="275"/>
      <c r="F855" s="275"/>
      <c r="G855" s="275"/>
      <c r="H855" s="275"/>
      <c r="I855" s="275"/>
      <c r="J855" s="275"/>
      <c r="K855" s="275"/>
      <c r="L855" s="307"/>
      <c r="M855" s="275"/>
      <c r="N855" s="275"/>
      <c r="O855" s="275"/>
      <c r="P855" s="275"/>
      <c r="Q855" s="275"/>
      <c r="R855" s="275"/>
      <c r="S855" s="275"/>
      <c r="T855" s="275"/>
      <c r="U855" s="275"/>
      <c r="V855" s="275"/>
      <c r="W855" s="275"/>
      <c r="X855" s="275"/>
      <c r="Y855" s="275"/>
      <c r="Z855" s="275"/>
      <c r="AA855" s="275"/>
      <c r="AB855" s="275"/>
      <c r="AC855" s="275"/>
      <c r="AD855" s="275"/>
      <c r="AE855" s="275"/>
      <c r="AF855" s="275"/>
    </row>
    <row r="856" spans="1:32" ht="15.75" customHeight="1">
      <c r="A856" s="332"/>
      <c r="B856" s="275"/>
      <c r="C856" s="275"/>
      <c r="D856" s="275"/>
      <c r="E856" s="275"/>
      <c r="F856" s="275"/>
      <c r="G856" s="275"/>
      <c r="H856" s="275"/>
      <c r="I856" s="275"/>
      <c r="J856" s="275"/>
      <c r="K856" s="275"/>
      <c r="L856" s="307"/>
      <c r="M856" s="275"/>
      <c r="N856" s="275"/>
      <c r="O856" s="275"/>
      <c r="P856" s="275"/>
      <c r="Q856" s="275"/>
      <c r="R856" s="275"/>
      <c r="S856" s="275"/>
      <c r="T856" s="275"/>
      <c r="U856" s="275"/>
      <c r="V856" s="275"/>
      <c r="W856" s="275"/>
      <c r="X856" s="275"/>
      <c r="Y856" s="275"/>
      <c r="Z856" s="275"/>
      <c r="AA856" s="275"/>
      <c r="AB856" s="275"/>
      <c r="AC856" s="275"/>
      <c r="AD856" s="275"/>
      <c r="AE856" s="275"/>
      <c r="AF856" s="275"/>
    </row>
    <row r="857" spans="1:32" ht="15.75" customHeight="1">
      <c r="A857" s="332"/>
      <c r="B857" s="275"/>
      <c r="C857" s="275"/>
      <c r="D857" s="275"/>
      <c r="E857" s="275"/>
      <c r="F857" s="275"/>
      <c r="G857" s="275"/>
      <c r="H857" s="275"/>
      <c r="I857" s="275"/>
      <c r="J857" s="275"/>
      <c r="K857" s="275"/>
      <c r="L857" s="307"/>
      <c r="M857" s="275"/>
      <c r="N857" s="275"/>
      <c r="O857" s="275"/>
      <c r="P857" s="275"/>
      <c r="Q857" s="275"/>
      <c r="R857" s="275"/>
      <c r="S857" s="275"/>
      <c r="T857" s="275"/>
      <c r="U857" s="275"/>
      <c r="V857" s="275"/>
      <c r="W857" s="275"/>
      <c r="X857" s="275"/>
      <c r="Y857" s="275"/>
      <c r="Z857" s="275"/>
      <c r="AA857" s="275"/>
      <c r="AB857" s="275"/>
      <c r="AC857" s="275"/>
      <c r="AD857" s="275"/>
      <c r="AE857" s="275"/>
      <c r="AF857" s="275"/>
    </row>
    <row r="858" spans="1:32" ht="15.75" customHeight="1">
      <c r="A858" s="332"/>
      <c r="B858" s="275"/>
      <c r="C858" s="275"/>
      <c r="D858" s="275"/>
      <c r="E858" s="275"/>
      <c r="F858" s="275"/>
      <c r="G858" s="275"/>
      <c r="H858" s="275"/>
      <c r="I858" s="275"/>
      <c r="J858" s="275"/>
      <c r="K858" s="275"/>
      <c r="L858" s="307"/>
      <c r="M858" s="275"/>
      <c r="N858" s="275"/>
      <c r="O858" s="275"/>
      <c r="P858" s="275"/>
      <c r="Q858" s="275"/>
      <c r="R858" s="275"/>
      <c r="S858" s="275"/>
      <c r="T858" s="275"/>
      <c r="U858" s="275"/>
      <c r="V858" s="275"/>
      <c r="W858" s="275"/>
      <c r="X858" s="275"/>
      <c r="Y858" s="275"/>
      <c r="Z858" s="275"/>
      <c r="AA858" s="275"/>
      <c r="AB858" s="275"/>
      <c r="AC858" s="275"/>
      <c r="AD858" s="275"/>
      <c r="AE858" s="275"/>
      <c r="AF858" s="275"/>
    </row>
    <row r="859" spans="1:32" ht="15.75" customHeight="1">
      <c r="A859" s="332"/>
      <c r="B859" s="275"/>
      <c r="C859" s="275"/>
      <c r="D859" s="275"/>
      <c r="E859" s="275"/>
      <c r="F859" s="275"/>
      <c r="G859" s="275"/>
      <c r="H859" s="275"/>
      <c r="I859" s="275"/>
      <c r="J859" s="275"/>
      <c r="K859" s="275"/>
      <c r="L859" s="307"/>
      <c r="M859" s="275"/>
      <c r="N859" s="275"/>
      <c r="O859" s="275"/>
      <c r="P859" s="275"/>
      <c r="Q859" s="275"/>
      <c r="R859" s="275"/>
      <c r="S859" s="275"/>
      <c r="T859" s="275"/>
      <c r="U859" s="275"/>
      <c r="V859" s="275"/>
      <c r="W859" s="275"/>
      <c r="X859" s="275"/>
      <c r="Y859" s="275"/>
      <c r="Z859" s="275"/>
      <c r="AA859" s="275"/>
      <c r="AB859" s="275"/>
      <c r="AC859" s="275"/>
      <c r="AD859" s="275"/>
      <c r="AE859" s="275"/>
      <c r="AF859" s="275"/>
    </row>
    <row r="860" spans="1:32" ht="15.75" customHeight="1">
      <c r="A860" s="332"/>
      <c r="B860" s="275"/>
      <c r="C860" s="275"/>
      <c r="D860" s="275"/>
      <c r="E860" s="275"/>
      <c r="F860" s="275"/>
      <c r="G860" s="275"/>
      <c r="H860" s="275"/>
      <c r="I860" s="275"/>
      <c r="J860" s="275"/>
      <c r="K860" s="275"/>
      <c r="L860" s="307"/>
      <c r="M860" s="275"/>
      <c r="N860" s="275"/>
      <c r="O860" s="275"/>
      <c r="P860" s="275"/>
      <c r="Q860" s="275"/>
      <c r="R860" s="275"/>
      <c r="S860" s="275"/>
      <c r="T860" s="275"/>
      <c r="U860" s="275"/>
      <c r="V860" s="275"/>
      <c r="W860" s="275"/>
      <c r="X860" s="275"/>
      <c r="Y860" s="275"/>
      <c r="Z860" s="275"/>
      <c r="AA860" s="275"/>
      <c r="AB860" s="275"/>
      <c r="AC860" s="275"/>
      <c r="AD860" s="275"/>
      <c r="AE860" s="275"/>
      <c r="AF860" s="275"/>
    </row>
    <row r="861" spans="1:32" ht="15.75" customHeight="1">
      <c r="A861" s="332"/>
      <c r="B861" s="275"/>
      <c r="C861" s="275"/>
      <c r="D861" s="275"/>
      <c r="E861" s="275"/>
      <c r="F861" s="275"/>
      <c r="G861" s="275"/>
      <c r="H861" s="275"/>
      <c r="I861" s="275"/>
      <c r="J861" s="275"/>
      <c r="K861" s="275"/>
      <c r="L861" s="307"/>
      <c r="M861" s="275"/>
      <c r="N861" s="275"/>
      <c r="O861" s="275"/>
      <c r="P861" s="275"/>
      <c r="Q861" s="275"/>
      <c r="R861" s="275"/>
      <c r="S861" s="275"/>
      <c r="T861" s="275"/>
      <c r="U861" s="275"/>
      <c r="V861" s="275"/>
      <c r="W861" s="275"/>
      <c r="X861" s="275"/>
      <c r="Y861" s="275"/>
      <c r="Z861" s="275"/>
      <c r="AA861" s="275"/>
      <c r="AB861" s="275"/>
      <c r="AC861" s="275"/>
      <c r="AD861" s="275"/>
      <c r="AE861" s="275"/>
      <c r="AF861" s="275"/>
    </row>
    <row r="862" spans="1:32" ht="15.75" customHeight="1">
      <c r="A862" s="332"/>
      <c r="B862" s="275"/>
      <c r="C862" s="275"/>
      <c r="D862" s="275"/>
      <c r="E862" s="275"/>
      <c r="F862" s="275"/>
      <c r="G862" s="275"/>
      <c r="H862" s="275"/>
      <c r="I862" s="275"/>
      <c r="J862" s="275"/>
      <c r="K862" s="275"/>
      <c r="L862" s="307"/>
      <c r="M862" s="275"/>
      <c r="N862" s="275"/>
      <c r="O862" s="275"/>
      <c r="P862" s="275"/>
      <c r="Q862" s="275"/>
      <c r="R862" s="275"/>
      <c r="S862" s="275"/>
      <c r="T862" s="275"/>
      <c r="U862" s="275"/>
      <c r="V862" s="275"/>
      <c r="W862" s="275"/>
      <c r="X862" s="275"/>
      <c r="Y862" s="275"/>
      <c r="Z862" s="275"/>
      <c r="AA862" s="275"/>
      <c r="AB862" s="275"/>
      <c r="AC862" s="275"/>
      <c r="AD862" s="275"/>
      <c r="AE862" s="275"/>
      <c r="AF862" s="275"/>
    </row>
    <row r="863" spans="1:32" ht="15.75" customHeight="1">
      <c r="A863" s="332"/>
      <c r="B863" s="275"/>
      <c r="C863" s="275"/>
      <c r="D863" s="275"/>
      <c r="E863" s="275"/>
      <c r="F863" s="275"/>
      <c r="G863" s="275"/>
      <c r="H863" s="275"/>
      <c r="I863" s="275"/>
      <c r="J863" s="275"/>
      <c r="K863" s="275"/>
      <c r="L863" s="307"/>
      <c r="M863" s="275"/>
      <c r="N863" s="275"/>
      <c r="O863" s="275"/>
      <c r="P863" s="275"/>
      <c r="Q863" s="275"/>
      <c r="R863" s="275"/>
      <c r="S863" s="275"/>
      <c r="T863" s="275"/>
      <c r="U863" s="275"/>
      <c r="V863" s="275"/>
      <c r="W863" s="275"/>
      <c r="X863" s="275"/>
      <c r="Y863" s="275"/>
      <c r="Z863" s="275"/>
      <c r="AA863" s="275"/>
      <c r="AB863" s="275"/>
      <c r="AC863" s="275"/>
      <c r="AD863" s="275"/>
      <c r="AE863" s="275"/>
      <c r="AF863" s="275"/>
    </row>
    <row r="864" spans="1:32" ht="15.75" customHeight="1">
      <c r="A864" s="332"/>
      <c r="B864" s="275"/>
      <c r="C864" s="275"/>
      <c r="D864" s="275"/>
      <c r="E864" s="275"/>
      <c r="F864" s="275"/>
      <c r="G864" s="275"/>
      <c r="H864" s="275"/>
      <c r="I864" s="275"/>
      <c r="J864" s="275"/>
      <c r="K864" s="275"/>
      <c r="L864" s="307"/>
      <c r="M864" s="275"/>
      <c r="N864" s="275"/>
      <c r="O864" s="275"/>
      <c r="P864" s="275"/>
      <c r="Q864" s="275"/>
      <c r="R864" s="275"/>
      <c r="S864" s="275"/>
      <c r="T864" s="275"/>
      <c r="U864" s="275"/>
      <c r="V864" s="275"/>
      <c r="W864" s="275"/>
      <c r="X864" s="275"/>
      <c r="Y864" s="275"/>
      <c r="Z864" s="275"/>
      <c r="AA864" s="275"/>
      <c r="AB864" s="275"/>
      <c r="AC864" s="275"/>
      <c r="AD864" s="275"/>
      <c r="AE864" s="275"/>
      <c r="AF864" s="275"/>
    </row>
    <row r="865" spans="1:32" ht="15.75" customHeight="1">
      <c r="A865" s="332"/>
      <c r="B865" s="275"/>
      <c r="C865" s="275"/>
      <c r="D865" s="275"/>
      <c r="E865" s="275"/>
      <c r="F865" s="275"/>
      <c r="G865" s="275"/>
      <c r="H865" s="275"/>
      <c r="I865" s="275"/>
      <c r="J865" s="275"/>
      <c r="K865" s="275"/>
      <c r="L865" s="307"/>
      <c r="M865" s="275"/>
      <c r="N865" s="275"/>
      <c r="O865" s="275"/>
      <c r="P865" s="275"/>
      <c r="Q865" s="275"/>
      <c r="R865" s="275"/>
      <c r="S865" s="275"/>
      <c r="T865" s="275"/>
      <c r="U865" s="275"/>
      <c r="V865" s="275"/>
      <c r="W865" s="275"/>
      <c r="X865" s="275"/>
      <c r="Y865" s="275"/>
      <c r="Z865" s="275"/>
      <c r="AA865" s="275"/>
      <c r="AB865" s="275"/>
      <c r="AC865" s="275"/>
      <c r="AD865" s="275"/>
      <c r="AE865" s="275"/>
      <c r="AF865" s="275"/>
    </row>
    <row r="866" spans="1:32" ht="15.75" customHeight="1">
      <c r="A866" s="332"/>
      <c r="B866" s="275"/>
      <c r="C866" s="275"/>
      <c r="D866" s="275"/>
      <c r="E866" s="275"/>
      <c r="F866" s="275"/>
      <c r="G866" s="275"/>
      <c r="H866" s="275"/>
      <c r="I866" s="275"/>
      <c r="J866" s="275"/>
      <c r="K866" s="275"/>
      <c r="L866" s="307"/>
      <c r="M866" s="275"/>
      <c r="N866" s="275"/>
      <c r="O866" s="275"/>
      <c r="P866" s="275"/>
      <c r="Q866" s="275"/>
      <c r="R866" s="275"/>
      <c r="S866" s="275"/>
      <c r="T866" s="275"/>
      <c r="U866" s="275"/>
      <c r="V866" s="275"/>
      <c r="W866" s="275"/>
      <c r="X866" s="275"/>
      <c r="Y866" s="275"/>
      <c r="Z866" s="275"/>
      <c r="AA866" s="275"/>
      <c r="AB866" s="275"/>
      <c r="AC866" s="275"/>
      <c r="AD866" s="275"/>
      <c r="AE866" s="275"/>
      <c r="AF866" s="275"/>
    </row>
    <row r="867" spans="1:32" ht="15.75" customHeight="1">
      <c r="A867" s="332"/>
      <c r="B867" s="275"/>
      <c r="C867" s="275"/>
      <c r="D867" s="275"/>
      <c r="E867" s="275"/>
      <c r="F867" s="275"/>
      <c r="G867" s="275"/>
      <c r="H867" s="275"/>
      <c r="I867" s="275"/>
      <c r="J867" s="275"/>
      <c r="K867" s="275"/>
      <c r="L867" s="307"/>
      <c r="M867" s="275"/>
      <c r="N867" s="275"/>
      <c r="O867" s="275"/>
      <c r="P867" s="275"/>
      <c r="Q867" s="275"/>
      <c r="R867" s="275"/>
      <c r="S867" s="275"/>
      <c r="T867" s="275"/>
      <c r="U867" s="275"/>
      <c r="V867" s="275"/>
      <c r="W867" s="275"/>
      <c r="X867" s="275"/>
      <c r="Y867" s="275"/>
      <c r="Z867" s="275"/>
      <c r="AA867" s="275"/>
      <c r="AB867" s="275"/>
      <c r="AC867" s="275"/>
      <c r="AD867" s="275"/>
      <c r="AE867" s="275"/>
      <c r="AF867" s="275"/>
    </row>
    <row r="868" spans="1:32" ht="15.75" customHeight="1">
      <c r="A868" s="332"/>
      <c r="B868" s="275"/>
      <c r="C868" s="275"/>
      <c r="D868" s="275"/>
      <c r="E868" s="275"/>
      <c r="F868" s="275"/>
      <c r="G868" s="275"/>
      <c r="H868" s="275"/>
      <c r="I868" s="275"/>
      <c r="J868" s="275"/>
      <c r="K868" s="275"/>
      <c r="L868" s="307"/>
      <c r="M868" s="275"/>
      <c r="N868" s="275"/>
      <c r="O868" s="275"/>
      <c r="P868" s="275"/>
      <c r="Q868" s="275"/>
      <c r="R868" s="275"/>
      <c r="S868" s="275"/>
      <c r="T868" s="275"/>
      <c r="U868" s="275"/>
      <c r="V868" s="275"/>
      <c r="W868" s="275"/>
      <c r="X868" s="275"/>
      <c r="Y868" s="275"/>
      <c r="Z868" s="275"/>
      <c r="AA868" s="275"/>
      <c r="AB868" s="275"/>
      <c r="AC868" s="275"/>
      <c r="AD868" s="275"/>
      <c r="AE868" s="275"/>
      <c r="AF868" s="275"/>
    </row>
    <row r="869" spans="1:32" ht="15.75" customHeight="1">
      <c r="A869" s="332"/>
      <c r="B869" s="275"/>
      <c r="C869" s="275"/>
      <c r="D869" s="275"/>
      <c r="E869" s="275"/>
      <c r="F869" s="275"/>
      <c r="G869" s="275"/>
      <c r="H869" s="275"/>
      <c r="I869" s="275"/>
      <c r="J869" s="275"/>
      <c r="K869" s="275"/>
      <c r="L869" s="307"/>
      <c r="M869" s="275"/>
      <c r="N869" s="275"/>
      <c r="O869" s="275"/>
      <c r="P869" s="275"/>
      <c r="Q869" s="275"/>
      <c r="R869" s="275"/>
      <c r="S869" s="275"/>
      <c r="T869" s="275"/>
      <c r="U869" s="275"/>
      <c r="V869" s="275"/>
      <c r="W869" s="275"/>
      <c r="X869" s="275"/>
      <c r="Y869" s="275"/>
      <c r="Z869" s="275"/>
      <c r="AA869" s="275"/>
      <c r="AB869" s="275"/>
      <c r="AC869" s="275"/>
      <c r="AD869" s="275"/>
      <c r="AE869" s="275"/>
      <c r="AF869" s="275"/>
    </row>
    <row r="870" spans="1:32" ht="15.75" customHeight="1">
      <c r="A870" s="332"/>
      <c r="B870" s="275"/>
      <c r="C870" s="275"/>
      <c r="D870" s="275"/>
      <c r="E870" s="275"/>
      <c r="F870" s="275"/>
      <c r="G870" s="275"/>
      <c r="H870" s="275"/>
      <c r="I870" s="275"/>
      <c r="J870" s="275"/>
      <c r="K870" s="275"/>
      <c r="L870" s="307"/>
      <c r="M870" s="275"/>
      <c r="N870" s="275"/>
      <c r="O870" s="275"/>
      <c r="P870" s="275"/>
      <c r="Q870" s="275"/>
      <c r="R870" s="275"/>
      <c r="S870" s="275"/>
      <c r="T870" s="275"/>
      <c r="U870" s="275"/>
      <c r="V870" s="275"/>
      <c r="W870" s="275"/>
      <c r="X870" s="275"/>
      <c r="Y870" s="275"/>
      <c r="Z870" s="275"/>
      <c r="AA870" s="275"/>
      <c r="AB870" s="275"/>
      <c r="AC870" s="275"/>
      <c r="AD870" s="275"/>
      <c r="AE870" s="275"/>
      <c r="AF870" s="275"/>
    </row>
    <row r="871" spans="1:32" ht="15.75" customHeight="1">
      <c r="A871" s="332"/>
      <c r="B871" s="275"/>
      <c r="C871" s="275"/>
      <c r="D871" s="275"/>
      <c r="E871" s="275"/>
      <c r="F871" s="275"/>
      <c r="G871" s="275"/>
      <c r="H871" s="275"/>
      <c r="I871" s="275"/>
      <c r="J871" s="275"/>
      <c r="K871" s="275"/>
      <c r="L871" s="307"/>
      <c r="M871" s="275"/>
      <c r="N871" s="275"/>
      <c r="O871" s="275"/>
      <c r="P871" s="275"/>
      <c r="Q871" s="275"/>
      <c r="R871" s="275"/>
      <c r="S871" s="275"/>
      <c r="T871" s="275"/>
      <c r="U871" s="275"/>
      <c r="V871" s="275"/>
      <c r="W871" s="275"/>
      <c r="X871" s="275"/>
      <c r="Y871" s="275"/>
      <c r="Z871" s="275"/>
      <c r="AA871" s="275"/>
      <c r="AB871" s="275"/>
      <c r="AC871" s="275"/>
      <c r="AD871" s="275"/>
      <c r="AE871" s="275"/>
      <c r="AF871" s="275"/>
    </row>
    <row r="872" spans="1:32" ht="15.75" customHeight="1">
      <c r="A872" s="332"/>
      <c r="B872" s="275"/>
      <c r="C872" s="275"/>
      <c r="D872" s="275"/>
      <c r="E872" s="275"/>
      <c r="F872" s="275"/>
      <c r="G872" s="275"/>
      <c r="H872" s="275"/>
      <c r="I872" s="275"/>
      <c r="J872" s="275"/>
      <c r="K872" s="275"/>
      <c r="L872" s="307"/>
      <c r="M872" s="275"/>
      <c r="N872" s="275"/>
      <c r="O872" s="275"/>
      <c r="P872" s="275"/>
      <c r="Q872" s="275"/>
      <c r="R872" s="275"/>
      <c r="S872" s="275"/>
      <c r="T872" s="275"/>
      <c r="U872" s="275"/>
      <c r="V872" s="275"/>
      <c r="W872" s="275"/>
      <c r="X872" s="275"/>
      <c r="Y872" s="275"/>
      <c r="Z872" s="275"/>
      <c r="AA872" s="275"/>
      <c r="AB872" s="275"/>
      <c r="AC872" s="275"/>
      <c r="AD872" s="275"/>
      <c r="AE872" s="275"/>
      <c r="AF872" s="275"/>
    </row>
    <row r="873" spans="1:32" ht="15.75" customHeight="1">
      <c r="A873" s="332"/>
      <c r="B873" s="275"/>
      <c r="C873" s="275"/>
      <c r="D873" s="275"/>
      <c r="E873" s="275"/>
      <c r="F873" s="275"/>
      <c r="G873" s="275"/>
      <c r="H873" s="275"/>
      <c r="I873" s="275"/>
      <c r="J873" s="275"/>
      <c r="K873" s="275"/>
      <c r="L873" s="307"/>
      <c r="M873" s="275"/>
      <c r="N873" s="275"/>
      <c r="O873" s="275"/>
      <c r="P873" s="275"/>
      <c r="Q873" s="275"/>
      <c r="R873" s="275"/>
      <c r="S873" s="275"/>
      <c r="T873" s="275"/>
      <c r="U873" s="275"/>
      <c r="V873" s="275"/>
      <c r="W873" s="275"/>
      <c r="X873" s="275"/>
      <c r="Y873" s="275"/>
      <c r="Z873" s="275"/>
      <c r="AA873" s="275"/>
      <c r="AB873" s="275"/>
      <c r="AC873" s="275"/>
      <c r="AD873" s="275"/>
      <c r="AE873" s="275"/>
      <c r="AF873" s="275"/>
    </row>
    <row r="874" spans="1:32" ht="15.75" customHeight="1">
      <c r="A874" s="332"/>
      <c r="B874" s="275"/>
      <c r="C874" s="275"/>
      <c r="D874" s="275"/>
      <c r="E874" s="275"/>
      <c r="F874" s="275"/>
      <c r="G874" s="275"/>
      <c r="H874" s="275"/>
      <c r="I874" s="275"/>
      <c r="J874" s="275"/>
      <c r="K874" s="275"/>
      <c r="L874" s="307"/>
      <c r="M874" s="275"/>
      <c r="N874" s="275"/>
      <c r="O874" s="275"/>
      <c r="P874" s="275"/>
      <c r="Q874" s="275"/>
      <c r="R874" s="275"/>
      <c r="S874" s="275"/>
      <c r="T874" s="275"/>
      <c r="U874" s="275"/>
      <c r="V874" s="275"/>
      <c r="W874" s="275"/>
      <c r="X874" s="275"/>
      <c r="Y874" s="275"/>
      <c r="Z874" s="275"/>
      <c r="AA874" s="275"/>
      <c r="AB874" s="275"/>
      <c r="AC874" s="275"/>
      <c r="AD874" s="275"/>
      <c r="AE874" s="275"/>
      <c r="AF874" s="275"/>
    </row>
    <row r="875" spans="1:32" ht="15.75" customHeight="1">
      <c r="A875" s="332"/>
      <c r="B875" s="275"/>
      <c r="C875" s="275"/>
      <c r="D875" s="275"/>
      <c r="E875" s="275"/>
      <c r="F875" s="275"/>
      <c r="G875" s="275"/>
      <c r="H875" s="275"/>
      <c r="I875" s="275"/>
      <c r="J875" s="275"/>
      <c r="K875" s="275"/>
      <c r="L875" s="307"/>
      <c r="M875" s="275"/>
      <c r="N875" s="275"/>
      <c r="O875" s="275"/>
      <c r="P875" s="275"/>
      <c r="Q875" s="275"/>
      <c r="R875" s="275"/>
      <c r="S875" s="275"/>
      <c r="T875" s="275"/>
      <c r="U875" s="275"/>
      <c r="V875" s="275"/>
      <c r="W875" s="275"/>
      <c r="X875" s="275"/>
      <c r="Y875" s="275"/>
      <c r="Z875" s="275"/>
      <c r="AA875" s="275"/>
      <c r="AB875" s="275"/>
      <c r="AC875" s="275"/>
      <c r="AD875" s="275"/>
      <c r="AE875" s="275"/>
      <c r="AF875" s="275"/>
    </row>
    <row r="876" spans="1:32" ht="15.75" customHeight="1">
      <c r="A876" s="332"/>
      <c r="B876" s="275"/>
      <c r="C876" s="275"/>
      <c r="D876" s="275"/>
      <c r="E876" s="275"/>
      <c r="F876" s="275"/>
      <c r="G876" s="275"/>
      <c r="H876" s="275"/>
      <c r="I876" s="275"/>
      <c r="J876" s="275"/>
      <c r="K876" s="275"/>
      <c r="L876" s="307"/>
      <c r="M876" s="275"/>
      <c r="N876" s="275"/>
      <c r="O876" s="275"/>
      <c r="P876" s="275"/>
      <c r="Q876" s="275"/>
      <c r="R876" s="275"/>
      <c r="S876" s="275"/>
      <c r="T876" s="275"/>
      <c r="U876" s="275"/>
      <c r="V876" s="275"/>
      <c r="W876" s="275"/>
      <c r="X876" s="275"/>
      <c r="Y876" s="275"/>
      <c r="Z876" s="275"/>
      <c r="AA876" s="275"/>
      <c r="AB876" s="275"/>
      <c r="AC876" s="275"/>
      <c r="AD876" s="275"/>
      <c r="AE876" s="275"/>
      <c r="AF876" s="275"/>
    </row>
    <row r="877" spans="1:32" ht="15.75" customHeight="1">
      <c r="A877" s="332"/>
      <c r="B877" s="275"/>
      <c r="C877" s="275"/>
      <c r="D877" s="275"/>
      <c r="E877" s="275"/>
      <c r="F877" s="275"/>
      <c r="G877" s="275"/>
      <c r="H877" s="275"/>
      <c r="I877" s="275"/>
      <c r="J877" s="275"/>
      <c r="K877" s="275"/>
      <c r="L877" s="307"/>
      <c r="M877" s="275"/>
      <c r="N877" s="275"/>
      <c r="O877" s="275"/>
      <c r="P877" s="275"/>
      <c r="Q877" s="275"/>
      <c r="R877" s="275"/>
      <c r="S877" s="275"/>
      <c r="T877" s="275"/>
      <c r="U877" s="275"/>
      <c r="V877" s="275"/>
      <c r="W877" s="275"/>
      <c r="X877" s="275"/>
      <c r="Y877" s="275"/>
      <c r="Z877" s="275"/>
      <c r="AA877" s="275"/>
      <c r="AB877" s="275"/>
      <c r="AC877" s="275"/>
      <c r="AD877" s="275"/>
      <c r="AE877" s="275"/>
      <c r="AF877" s="275"/>
    </row>
    <row r="878" spans="1:32" ht="15.75" customHeight="1">
      <c r="A878" s="332"/>
      <c r="B878" s="275"/>
      <c r="C878" s="275"/>
      <c r="D878" s="275"/>
      <c r="E878" s="275"/>
      <c r="F878" s="275"/>
      <c r="G878" s="275"/>
      <c r="H878" s="275"/>
      <c r="I878" s="275"/>
      <c r="J878" s="275"/>
      <c r="K878" s="275"/>
      <c r="L878" s="307"/>
      <c r="M878" s="275"/>
      <c r="N878" s="275"/>
      <c r="O878" s="275"/>
      <c r="P878" s="275"/>
      <c r="Q878" s="275"/>
      <c r="R878" s="275"/>
      <c r="S878" s="275"/>
      <c r="T878" s="275"/>
      <c r="U878" s="275"/>
      <c r="V878" s="275"/>
      <c r="W878" s="275"/>
      <c r="X878" s="275"/>
      <c r="Y878" s="275"/>
      <c r="Z878" s="275"/>
      <c r="AA878" s="275"/>
      <c r="AB878" s="275"/>
      <c r="AC878" s="275"/>
      <c r="AD878" s="275"/>
      <c r="AE878" s="275"/>
      <c r="AF878" s="275"/>
    </row>
    <row r="879" spans="1:32" ht="15.75" customHeight="1">
      <c r="A879" s="332"/>
      <c r="B879" s="275"/>
      <c r="C879" s="275"/>
      <c r="D879" s="275"/>
      <c r="E879" s="275"/>
      <c r="F879" s="275"/>
      <c r="G879" s="275"/>
      <c r="H879" s="275"/>
      <c r="I879" s="275"/>
      <c r="J879" s="275"/>
      <c r="K879" s="275"/>
      <c r="L879" s="307"/>
      <c r="M879" s="275"/>
      <c r="N879" s="275"/>
      <c r="O879" s="275"/>
      <c r="P879" s="275"/>
      <c r="Q879" s="275"/>
      <c r="R879" s="275"/>
      <c r="S879" s="275"/>
      <c r="T879" s="275"/>
      <c r="U879" s="275"/>
      <c r="V879" s="275"/>
      <c r="W879" s="275"/>
      <c r="X879" s="275"/>
      <c r="Y879" s="275"/>
      <c r="Z879" s="275"/>
      <c r="AA879" s="275"/>
      <c r="AB879" s="275"/>
      <c r="AC879" s="275"/>
      <c r="AD879" s="275"/>
      <c r="AE879" s="275"/>
      <c r="AF879" s="275"/>
    </row>
    <row r="880" spans="1:32" ht="15.75" customHeight="1">
      <c r="A880" s="332"/>
      <c r="B880" s="275"/>
      <c r="C880" s="275"/>
      <c r="D880" s="275"/>
      <c r="E880" s="275"/>
      <c r="F880" s="275"/>
      <c r="G880" s="275"/>
      <c r="H880" s="275"/>
      <c r="I880" s="275"/>
      <c r="J880" s="275"/>
      <c r="K880" s="275"/>
      <c r="L880" s="307"/>
      <c r="M880" s="275"/>
      <c r="N880" s="275"/>
      <c r="O880" s="275"/>
      <c r="P880" s="275"/>
      <c r="Q880" s="275"/>
      <c r="R880" s="275"/>
      <c r="S880" s="275"/>
      <c r="T880" s="275"/>
      <c r="U880" s="275"/>
      <c r="V880" s="275"/>
      <c r="W880" s="275"/>
      <c r="X880" s="275"/>
      <c r="Y880" s="275"/>
      <c r="Z880" s="275"/>
      <c r="AA880" s="275"/>
      <c r="AB880" s="275"/>
      <c r="AC880" s="275"/>
      <c r="AD880" s="275"/>
      <c r="AE880" s="275"/>
      <c r="AF880" s="275"/>
    </row>
    <row r="881" spans="1:32" ht="15.75" customHeight="1">
      <c r="A881" s="332"/>
      <c r="B881" s="275"/>
      <c r="C881" s="275"/>
      <c r="D881" s="275"/>
      <c r="E881" s="275"/>
      <c r="F881" s="275"/>
      <c r="G881" s="275"/>
      <c r="H881" s="275"/>
      <c r="I881" s="275"/>
      <c r="J881" s="275"/>
      <c r="K881" s="275"/>
      <c r="L881" s="307"/>
      <c r="M881" s="275"/>
      <c r="N881" s="275"/>
      <c r="O881" s="275"/>
      <c r="P881" s="275"/>
      <c r="Q881" s="275"/>
      <c r="R881" s="275"/>
      <c r="S881" s="275"/>
      <c r="T881" s="275"/>
      <c r="U881" s="275"/>
      <c r="V881" s="275"/>
      <c r="W881" s="275"/>
      <c r="X881" s="275"/>
      <c r="Y881" s="275"/>
      <c r="Z881" s="275"/>
      <c r="AA881" s="275"/>
      <c r="AB881" s="275"/>
      <c r="AC881" s="275"/>
      <c r="AD881" s="275"/>
      <c r="AE881" s="275"/>
      <c r="AF881" s="275"/>
    </row>
    <row r="882" spans="1:32" ht="15.75" customHeight="1">
      <c r="A882" s="332"/>
      <c r="B882" s="275"/>
      <c r="C882" s="275"/>
      <c r="D882" s="275"/>
      <c r="E882" s="275"/>
      <c r="F882" s="275"/>
      <c r="G882" s="275"/>
      <c r="H882" s="275"/>
      <c r="I882" s="275"/>
      <c r="J882" s="275"/>
      <c r="K882" s="275"/>
      <c r="L882" s="307"/>
      <c r="M882" s="275"/>
      <c r="N882" s="275"/>
      <c r="O882" s="275"/>
      <c r="P882" s="275"/>
      <c r="Q882" s="275"/>
      <c r="R882" s="275"/>
      <c r="S882" s="275"/>
      <c r="T882" s="275"/>
      <c r="U882" s="275"/>
      <c r="V882" s="275"/>
      <c r="W882" s="275"/>
      <c r="X882" s="275"/>
      <c r="Y882" s="275"/>
      <c r="Z882" s="275"/>
      <c r="AA882" s="275"/>
      <c r="AB882" s="275"/>
      <c r="AC882" s="275"/>
      <c r="AD882" s="275"/>
      <c r="AE882" s="275"/>
      <c r="AF882" s="275"/>
    </row>
    <row r="883" spans="1:32" ht="15.75" customHeight="1">
      <c r="A883" s="332"/>
      <c r="B883" s="275"/>
      <c r="C883" s="275"/>
      <c r="D883" s="275"/>
      <c r="E883" s="275"/>
      <c r="F883" s="275"/>
      <c r="G883" s="275"/>
      <c r="H883" s="275"/>
      <c r="I883" s="275"/>
      <c r="J883" s="275"/>
      <c r="K883" s="275"/>
      <c r="L883" s="307"/>
      <c r="M883" s="275"/>
      <c r="N883" s="275"/>
      <c r="O883" s="275"/>
      <c r="P883" s="275"/>
      <c r="Q883" s="275"/>
      <c r="R883" s="275"/>
      <c r="S883" s="275"/>
      <c r="T883" s="275"/>
      <c r="U883" s="275"/>
      <c r="V883" s="275"/>
      <c r="W883" s="275"/>
      <c r="X883" s="275"/>
      <c r="Y883" s="275"/>
      <c r="Z883" s="275"/>
      <c r="AA883" s="275"/>
      <c r="AB883" s="275"/>
      <c r="AC883" s="275"/>
      <c r="AD883" s="275"/>
      <c r="AE883" s="275"/>
      <c r="AF883" s="275"/>
    </row>
    <row r="884" spans="1:32" ht="15.75" customHeight="1">
      <c r="A884" s="332"/>
      <c r="B884" s="275"/>
      <c r="C884" s="275"/>
      <c r="D884" s="275"/>
      <c r="E884" s="275"/>
      <c r="F884" s="275"/>
      <c r="G884" s="275"/>
      <c r="H884" s="275"/>
      <c r="I884" s="275"/>
      <c r="J884" s="275"/>
      <c r="K884" s="275"/>
      <c r="L884" s="307"/>
      <c r="M884" s="275"/>
      <c r="N884" s="275"/>
      <c r="O884" s="275"/>
      <c r="P884" s="275"/>
      <c r="Q884" s="275"/>
      <c r="R884" s="275"/>
      <c r="S884" s="275"/>
      <c r="T884" s="275"/>
      <c r="U884" s="275"/>
      <c r="V884" s="275"/>
      <c r="W884" s="275"/>
      <c r="X884" s="275"/>
      <c r="Y884" s="275"/>
      <c r="Z884" s="275"/>
      <c r="AA884" s="275"/>
      <c r="AB884" s="275"/>
      <c r="AC884" s="275"/>
      <c r="AD884" s="275"/>
      <c r="AE884" s="275"/>
      <c r="AF884" s="275"/>
    </row>
    <row r="885" spans="1:32" ht="15.75" customHeight="1">
      <c r="A885" s="332"/>
      <c r="B885" s="275"/>
      <c r="C885" s="275"/>
      <c r="D885" s="275"/>
      <c r="E885" s="275"/>
      <c r="F885" s="275"/>
      <c r="G885" s="275"/>
      <c r="H885" s="275"/>
      <c r="I885" s="275"/>
      <c r="J885" s="275"/>
      <c r="K885" s="275"/>
      <c r="L885" s="307"/>
      <c r="M885" s="275"/>
      <c r="N885" s="275"/>
      <c r="O885" s="275"/>
      <c r="P885" s="275"/>
      <c r="Q885" s="275"/>
      <c r="R885" s="275"/>
      <c r="S885" s="275"/>
      <c r="T885" s="275"/>
      <c r="U885" s="275"/>
      <c r="V885" s="275"/>
      <c r="W885" s="275"/>
      <c r="X885" s="275"/>
      <c r="Y885" s="275"/>
      <c r="Z885" s="275"/>
      <c r="AA885" s="275"/>
      <c r="AB885" s="275"/>
      <c r="AC885" s="275"/>
      <c r="AD885" s="275"/>
      <c r="AE885" s="275"/>
      <c r="AF885" s="275"/>
    </row>
    <row r="886" spans="1:32" ht="15.75" customHeight="1">
      <c r="A886" s="332"/>
      <c r="B886" s="275"/>
      <c r="C886" s="275"/>
      <c r="D886" s="275"/>
      <c r="E886" s="275"/>
      <c r="F886" s="275"/>
      <c r="G886" s="275"/>
      <c r="H886" s="275"/>
      <c r="I886" s="275"/>
      <c r="J886" s="275"/>
      <c r="K886" s="275"/>
      <c r="L886" s="307"/>
      <c r="M886" s="275"/>
      <c r="N886" s="275"/>
      <c r="O886" s="275"/>
      <c r="P886" s="275"/>
      <c r="Q886" s="275"/>
      <c r="R886" s="275"/>
      <c r="S886" s="275"/>
      <c r="T886" s="275"/>
      <c r="U886" s="275"/>
      <c r="V886" s="275"/>
      <c r="W886" s="275"/>
      <c r="X886" s="275"/>
      <c r="Y886" s="275"/>
      <c r="Z886" s="275"/>
      <c r="AA886" s="275"/>
      <c r="AB886" s="275"/>
      <c r="AC886" s="275"/>
      <c r="AD886" s="275"/>
      <c r="AE886" s="275"/>
      <c r="AF886" s="275"/>
    </row>
    <row r="887" spans="1:32" ht="15.75" customHeight="1">
      <c r="A887" s="332"/>
      <c r="B887" s="275"/>
      <c r="C887" s="275"/>
      <c r="D887" s="275"/>
      <c r="E887" s="275"/>
      <c r="F887" s="275"/>
      <c r="G887" s="275"/>
      <c r="H887" s="275"/>
      <c r="I887" s="275"/>
      <c r="J887" s="275"/>
      <c r="K887" s="275"/>
      <c r="L887" s="307"/>
      <c r="M887" s="275"/>
      <c r="N887" s="275"/>
      <c r="O887" s="275"/>
      <c r="P887" s="275"/>
      <c r="Q887" s="275"/>
      <c r="R887" s="275"/>
      <c r="S887" s="275"/>
      <c r="T887" s="275"/>
      <c r="U887" s="275"/>
      <c r="V887" s="275"/>
      <c r="W887" s="275"/>
      <c r="X887" s="275"/>
      <c r="Y887" s="275"/>
      <c r="Z887" s="275"/>
      <c r="AA887" s="275"/>
      <c r="AB887" s="275"/>
      <c r="AC887" s="275"/>
      <c r="AD887" s="275"/>
      <c r="AE887" s="275"/>
      <c r="AF887" s="275"/>
    </row>
    <row r="888" spans="1:32" ht="15.75" customHeight="1">
      <c r="A888" s="332"/>
      <c r="B888" s="275"/>
      <c r="C888" s="275"/>
      <c r="D888" s="275"/>
      <c r="E888" s="275"/>
      <c r="F888" s="275"/>
      <c r="G888" s="275"/>
      <c r="H888" s="275"/>
      <c r="I888" s="275"/>
      <c r="J888" s="275"/>
      <c r="K888" s="275"/>
      <c r="L888" s="307"/>
      <c r="M888" s="275"/>
      <c r="N888" s="275"/>
      <c r="O888" s="275"/>
      <c r="P888" s="275"/>
      <c r="Q888" s="275"/>
      <c r="R888" s="275"/>
      <c r="S888" s="275"/>
      <c r="T888" s="275"/>
      <c r="U888" s="275"/>
      <c r="V888" s="275"/>
      <c r="W888" s="275"/>
      <c r="X888" s="275"/>
      <c r="Y888" s="275"/>
      <c r="Z888" s="275"/>
      <c r="AA888" s="275"/>
      <c r="AB888" s="275"/>
      <c r="AC888" s="275"/>
      <c r="AD888" s="275"/>
      <c r="AE888" s="275"/>
      <c r="AF888" s="275"/>
    </row>
    <row r="889" spans="1:32" ht="15.75" customHeight="1">
      <c r="A889" s="332"/>
      <c r="B889" s="275"/>
      <c r="C889" s="275"/>
      <c r="D889" s="275"/>
      <c r="E889" s="275"/>
      <c r="F889" s="275"/>
      <c r="G889" s="275"/>
      <c r="H889" s="275"/>
      <c r="I889" s="275"/>
      <c r="J889" s="275"/>
      <c r="K889" s="275"/>
      <c r="L889" s="307"/>
      <c r="M889" s="275"/>
      <c r="N889" s="275"/>
      <c r="O889" s="275"/>
      <c r="P889" s="275"/>
      <c r="Q889" s="275"/>
      <c r="R889" s="275"/>
      <c r="S889" s="275"/>
      <c r="T889" s="275"/>
      <c r="U889" s="275"/>
      <c r="V889" s="275"/>
      <c r="W889" s="275"/>
      <c r="X889" s="275"/>
      <c r="Y889" s="275"/>
      <c r="Z889" s="275"/>
      <c r="AA889" s="275"/>
      <c r="AB889" s="275"/>
      <c r="AC889" s="275"/>
      <c r="AD889" s="275"/>
      <c r="AE889" s="275"/>
      <c r="AF889" s="275"/>
    </row>
    <row r="890" spans="1:32" ht="15.75" customHeight="1">
      <c r="A890" s="332"/>
      <c r="B890" s="275"/>
      <c r="C890" s="275"/>
      <c r="D890" s="275"/>
      <c r="E890" s="275"/>
      <c r="F890" s="275"/>
      <c r="G890" s="275"/>
      <c r="H890" s="275"/>
      <c r="I890" s="275"/>
      <c r="J890" s="275"/>
      <c r="K890" s="275"/>
      <c r="L890" s="307"/>
      <c r="M890" s="275"/>
      <c r="N890" s="275"/>
      <c r="O890" s="275"/>
      <c r="P890" s="275"/>
      <c r="Q890" s="275"/>
      <c r="R890" s="275"/>
      <c r="S890" s="275"/>
      <c r="T890" s="275"/>
      <c r="U890" s="275"/>
      <c r="V890" s="275"/>
      <c r="W890" s="275"/>
      <c r="X890" s="275"/>
      <c r="Y890" s="275"/>
      <c r="Z890" s="275"/>
      <c r="AA890" s="275"/>
      <c r="AB890" s="275"/>
      <c r="AC890" s="275"/>
      <c r="AD890" s="275"/>
      <c r="AE890" s="275"/>
      <c r="AF890" s="275"/>
    </row>
    <row r="891" spans="1:32" ht="15.75" customHeight="1">
      <c r="A891" s="332"/>
      <c r="B891" s="275"/>
      <c r="C891" s="275"/>
      <c r="D891" s="275"/>
      <c r="E891" s="275"/>
      <c r="F891" s="275"/>
      <c r="G891" s="275"/>
      <c r="H891" s="275"/>
      <c r="I891" s="275"/>
      <c r="J891" s="275"/>
      <c r="K891" s="275"/>
      <c r="L891" s="307"/>
      <c r="M891" s="275"/>
      <c r="N891" s="275"/>
      <c r="O891" s="275"/>
      <c r="P891" s="275"/>
      <c r="Q891" s="275"/>
      <c r="R891" s="275"/>
      <c r="S891" s="275"/>
      <c r="T891" s="275"/>
      <c r="U891" s="275"/>
      <c r="V891" s="275"/>
      <c r="W891" s="275"/>
      <c r="X891" s="275"/>
      <c r="Y891" s="275"/>
      <c r="Z891" s="275"/>
      <c r="AA891" s="275"/>
      <c r="AB891" s="275"/>
      <c r="AC891" s="275"/>
      <c r="AD891" s="275"/>
      <c r="AE891" s="275"/>
      <c r="AF891" s="275"/>
    </row>
    <row r="892" spans="1:32" ht="15.75" customHeight="1">
      <c r="A892" s="332"/>
      <c r="B892" s="275"/>
      <c r="C892" s="275"/>
      <c r="D892" s="275"/>
      <c r="E892" s="275"/>
      <c r="F892" s="275"/>
      <c r="G892" s="275"/>
      <c r="H892" s="275"/>
      <c r="I892" s="275"/>
      <c r="J892" s="275"/>
      <c r="K892" s="275"/>
      <c r="L892" s="307"/>
      <c r="M892" s="275"/>
      <c r="N892" s="275"/>
      <c r="O892" s="275"/>
      <c r="P892" s="275"/>
      <c r="Q892" s="275"/>
      <c r="R892" s="275"/>
      <c r="S892" s="275"/>
      <c r="T892" s="275"/>
      <c r="U892" s="275"/>
      <c r="V892" s="275"/>
      <c r="W892" s="275"/>
      <c r="X892" s="275"/>
      <c r="Y892" s="275"/>
      <c r="Z892" s="275"/>
      <c r="AA892" s="275"/>
      <c r="AB892" s="275"/>
      <c r="AC892" s="275"/>
      <c r="AD892" s="275"/>
      <c r="AE892" s="275"/>
      <c r="AF892" s="275"/>
    </row>
    <row r="893" spans="1:32" ht="15.75" customHeight="1">
      <c r="A893" s="332"/>
      <c r="B893" s="275"/>
      <c r="C893" s="275"/>
      <c r="D893" s="275"/>
      <c r="E893" s="275"/>
      <c r="F893" s="275"/>
      <c r="G893" s="275"/>
      <c r="H893" s="275"/>
      <c r="I893" s="275"/>
      <c r="J893" s="275"/>
      <c r="K893" s="275"/>
      <c r="L893" s="307"/>
      <c r="M893" s="275"/>
      <c r="N893" s="275"/>
      <c r="O893" s="275"/>
      <c r="P893" s="275"/>
      <c r="Q893" s="275"/>
      <c r="R893" s="275"/>
      <c r="S893" s="275"/>
      <c r="T893" s="275"/>
      <c r="U893" s="275"/>
      <c r="V893" s="275"/>
      <c r="W893" s="275"/>
      <c r="X893" s="275"/>
      <c r="Y893" s="275"/>
      <c r="Z893" s="275"/>
      <c r="AA893" s="275"/>
      <c r="AB893" s="275"/>
      <c r="AC893" s="275"/>
      <c r="AD893" s="275"/>
      <c r="AE893" s="275"/>
      <c r="AF893" s="275"/>
    </row>
    <row r="894" spans="1:32" ht="15.75" customHeight="1">
      <c r="A894" s="332"/>
      <c r="B894" s="275"/>
      <c r="C894" s="275"/>
      <c r="D894" s="275"/>
      <c r="E894" s="275"/>
      <c r="F894" s="275"/>
      <c r="G894" s="275"/>
      <c r="H894" s="275"/>
      <c r="I894" s="275"/>
      <c r="J894" s="275"/>
      <c r="K894" s="275"/>
      <c r="L894" s="307"/>
      <c r="M894" s="275"/>
      <c r="N894" s="275"/>
      <c r="O894" s="275"/>
      <c r="P894" s="275"/>
      <c r="Q894" s="275"/>
      <c r="R894" s="275"/>
      <c r="S894" s="275"/>
      <c r="T894" s="275"/>
      <c r="U894" s="275"/>
      <c r="V894" s="275"/>
      <c r="W894" s="275"/>
      <c r="X894" s="275"/>
      <c r="Y894" s="275"/>
      <c r="Z894" s="275"/>
      <c r="AA894" s="275"/>
      <c r="AB894" s="275"/>
      <c r="AC894" s="275"/>
      <c r="AD894" s="275"/>
      <c r="AE894" s="275"/>
      <c r="AF894" s="275"/>
    </row>
    <row r="895" spans="1:32" ht="15.75" customHeight="1">
      <c r="A895" s="332"/>
      <c r="B895" s="275"/>
      <c r="C895" s="275"/>
      <c r="D895" s="275"/>
      <c r="E895" s="275"/>
      <c r="F895" s="275"/>
      <c r="G895" s="275"/>
      <c r="H895" s="275"/>
      <c r="I895" s="275"/>
      <c r="J895" s="275"/>
      <c r="K895" s="275"/>
      <c r="L895" s="307"/>
      <c r="M895" s="275"/>
      <c r="N895" s="275"/>
      <c r="O895" s="275"/>
      <c r="P895" s="275"/>
      <c r="Q895" s="275"/>
      <c r="R895" s="275"/>
      <c r="S895" s="275"/>
      <c r="T895" s="275"/>
      <c r="U895" s="275"/>
      <c r="V895" s="275"/>
      <c r="W895" s="275"/>
      <c r="X895" s="275"/>
      <c r="Y895" s="275"/>
      <c r="Z895" s="275"/>
      <c r="AA895" s="275"/>
      <c r="AB895" s="275"/>
      <c r="AC895" s="275"/>
      <c r="AD895" s="275"/>
      <c r="AE895" s="275"/>
      <c r="AF895" s="275"/>
    </row>
    <row r="896" spans="1:32" ht="15.75" customHeight="1">
      <c r="A896" s="332"/>
      <c r="B896" s="275"/>
      <c r="C896" s="275"/>
      <c r="D896" s="275"/>
      <c r="E896" s="275"/>
      <c r="F896" s="275"/>
      <c r="G896" s="275"/>
      <c r="H896" s="275"/>
      <c r="I896" s="275"/>
      <c r="J896" s="275"/>
      <c r="K896" s="275"/>
      <c r="L896" s="307"/>
      <c r="M896" s="275"/>
      <c r="N896" s="275"/>
      <c r="O896" s="275"/>
      <c r="P896" s="275"/>
      <c r="Q896" s="275"/>
      <c r="R896" s="275"/>
      <c r="S896" s="275"/>
      <c r="T896" s="275"/>
      <c r="U896" s="275"/>
      <c r="V896" s="275"/>
      <c r="W896" s="275"/>
      <c r="X896" s="275"/>
      <c r="Y896" s="275"/>
      <c r="Z896" s="275"/>
      <c r="AA896" s="275"/>
      <c r="AB896" s="275"/>
      <c r="AC896" s="275"/>
      <c r="AD896" s="275"/>
      <c r="AE896" s="275"/>
      <c r="AF896" s="275"/>
    </row>
    <row r="897" spans="1:32" ht="15.75" customHeight="1">
      <c r="A897" s="332"/>
      <c r="B897" s="275"/>
      <c r="C897" s="275"/>
      <c r="D897" s="275"/>
      <c r="E897" s="275"/>
      <c r="F897" s="275"/>
      <c r="G897" s="275"/>
      <c r="H897" s="275"/>
      <c r="I897" s="275"/>
      <c r="J897" s="275"/>
      <c r="K897" s="275"/>
      <c r="L897" s="307"/>
      <c r="M897" s="275"/>
      <c r="N897" s="275"/>
      <c r="O897" s="275"/>
      <c r="P897" s="275"/>
      <c r="Q897" s="275"/>
      <c r="R897" s="275"/>
      <c r="S897" s="275"/>
      <c r="T897" s="275"/>
      <c r="U897" s="275"/>
      <c r="V897" s="275"/>
      <c r="W897" s="275"/>
      <c r="X897" s="275"/>
      <c r="Y897" s="275"/>
      <c r="Z897" s="275"/>
      <c r="AA897" s="275"/>
      <c r="AB897" s="275"/>
      <c r="AC897" s="275"/>
      <c r="AD897" s="275"/>
      <c r="AE897" s="275"/>
      <c r="AF897" s="275"/>
    </row>
    <row r="898" spans="1:32" ht="15.75" customHeight="1">
      <c r="A898" s="332"/>
      <c r="B898" s="275"/>
      <c r="C898" s="275"/>
      <c r="D898" s="275"/>
      <c r="E898" s="275"/>
      <c r="F898" s="275"/>
      <c r="G898" s="275"/>
      <c r="H898" s="275"/>
      <c r="I898" s="275"/>
      <c r="J898" s="275"/>
      <c r="K898" s="275"/>
      <c r="L898" s="307"/>
      <c r="M898" s="275"/>
      <c r="N898" s="275"/>
      <c r="O898" s="275"/>
      <c r="P898" s="275"/>
      <c r="Q898" s="275"/>
      <c r="R898" s="275"/>
      <c r="S898" s="275"/>
      <c r="T898" s="275"/>
      <c r="U898" s="275"/>
      <c r="V898" s="275"/>
      <c r="W898" s="275"/>
      <c r="X898" s="275"/>
      <c r="Y898" s="275"/>
      <c r="Z898" s="275"/>
      <c r="AA898" s="275"/>
      <c r="AB898" s="275"/>
      <c r="AC898" s="275"/>
      <c r="AD898" s="275"/>
      <c r="AE898" s="275"/>
      <c r="AF898" s="275"/>
    </row>
    <row r="899" spans="1:32" ht="15.75" customHeight="1">
      <c r="A899" s="332"/>
      <c r="B899" s="275"/>
      <c r="C899" s="275"/>
      <c r="D899" s="275"/>
      <c r="E899" s="275"/>
      <c r="F899" s="275"/>
      <c r="G899" s="275"/>
      <c r="H899" s="275"/>
      <c r="I899" s="275"/>
      <c r="J899" s="275"/>
      <c r="K899" s="275"/>
      <c r="L899" s="307"/>
      <c r="M899" s="275"/>
      <c r="N899" s="275"/>
      <c r="O899" s="275"/>
      <c r="P899" s="275"/>
      <c r="Q899" s="275"/>
      <c r="R899" s="275"/>
      <c r="S899" s="275"/>
      <c r="T899" s="275"/>
      <c r="U899" s="275"/>
      <c r="V899" s="275"/>
      <c r="W899" s="275"/>
      <c r="X899" s="275"/>
      <c r="Y899" s="275"/>
      <c r="Z899" s="275"/>
      <c r="AA899" s="275"/>
      <c r="AB899" s="275"/>
      <c r="AC899" s="275"/>
      <c r="AD899" s="275"/>
      <c r="AE899" s="275"/>
      <c r="AF899" s="275"/>
    </row>
    <row r="900" spans="1:32" ht="15.75" customHeight="1">
      <c r="A900" s="332"/>
      <c r="B900" s="275"/>
      <c r="C900" s="275"/>
      <c r="D900" s="275"/>
      <c r="E900" s="275"/>
      <c r="F900" s="275"/>
      <c r="G900" s="275"/>
      <c r="H900" s="275"/>
      <c r="I900" s="275"/>
      <c r="J900" s="275"/>
      <c r="K900" s="275"/>
      <c r="L900" s="307"/>
      <c r="M900" s="275"/>
      <c r="N900" s="275"/>
      <c r="O900" s="275"/>
      <c r="P900" s="275"/>
      <c r="Q900" s="275"/>
      <c r="R900" s="275"/>
      <c r="S900" s="275"/>
      <c r="T900" s="275"/>
      <c r="U900" s="275"/>
      <c r="V900" s="275"/>
      <c r="W900" s="275"/>
      <c r="X900" s="275"/>
      <c r="Y900" s="275"/>
      <c r="Z900" s="275"/>
      <c r="AA900" s="275"/>
      <c r="AB900" s="275"/>
      <c r="AC900" s="275"/>
      <c r="AD900" s="275"/>
      <c r="AE900" s="275"/>
      <c r="AF900" s="275"/>
    </row>
    <row r="901" spans="1:32" ht="15.75" customHeight="1">
      <c r="A901" s="332"/>
      <c r="B901" s="275"/>
      <c r="C901" s="275"/>
      <c r="D901" s="275"/>
      <c r="E901" s="275"/>
      <c r="F901" s="275"/>
      <c r="G901" s="275"/>
      <c r="H901" s="275"/>
      <c r="I901" s="275"/>
      <c r="J901" s="275"/>
      <c r="K901" s="275"/>
      <c r="L901" s="307"/>
      <c r="M901" s="275"/>
      <c r="N901" s="275"/>
      <c r="O901" s="275"/>
      <c r="P901" s="275"/>
      <c r="Q901" s="275"/>
      <c r="R901" s="275"/>
      <c r="S901" s="275"/>
      <c r="T901" s="275"/>
      <c r="U901" s="275"/>
      <c r="V901" s="275"/>
      <c r="W901" s="275"/>
      <c r="X901" s="275"/>
      <c r="Y901" s="275"/>
      <c r="Z901" s="275"/>
      <c r="AA901" s="275"/>
      <c r="AB901" s="275"/>
      <c r="AC901" s="275"/>
      <c r="AD901" s="275"/>
      <c r="AE901" s="275"/>
      <c r="AF901" s="275"/>
    </row>
    <row r="902" spans="1:32" ht="15.75" customHeight="1">
      <c r="A902" s="332"/>
      <c r="B902" s="275"/>
      <c r="C902" s="275"/>
      <c r="D902" s="275"/>
      <c r="E902" s="275"/>
      <c r="F902" s="275"/>
      <c r="G902" s="275"/>
      <c r="H902" s="275"/>
      <c r="I902" s="275"/>
      <c r="J902" s="275"/>
      <c r="K902" s="275"/>
      <c r="L902" s="307"/>
      <c r="M902" s="275"/>
      <c r="N902" s="275"/>
      <c r="O902" s="275"/>
      <c r="P902" s="275"/>
      <c r="Q902" s="275"/>
      <c r="R902" s="275"/>
      <c r="S902" s="275"/>
      <c r="T902" s="275"/>
      <c r="U902" s="275"/>
      <c r="V902" s="275"/>
      <c r="W902" s="275"/>
      <c r="X902" s="275"/>
      <c r="Y902" s="275"/>
      <c r="Z902" s="275"/>
      <c r="AA902" s="275"/>
      <c r="AB902" s="275"/>
      <c r="AC902" s="275"/>
      <c r="AD902" s="275"/>
      <c r="AE902" s="275"/>
      <c r="AF902" s="275"/>
    </row>
    <row r="903" spans="1:32" ht="15.75" customHeight="1">
      <c r="A903" s="332"/>
      <c r="B903" s="275"/>
      <c r="C903" s="275"/>
      <c r="D903" s="275"/>
      <c r="E903" s="275"/>
      <c r="F903" s="275"/>
      <c r="G903" s="275"/>
      <c r="H903" s="275"/>
      <c r="I903" s="275"/>
      <c r="J903" s="275"/>
      <c r="K903" s="275"/>
      <c r="L903" s="307"/>
      <c r="M903" s="275"/>
      <c r="N903" s="275"/>
      <c r="O903" s="275"/>
      <c r="P903" s="275"/>
      <c r="Q903" s="275"/>
      <c r="R903" s="275"/>
      <c r="S903" s="275"/>
      <c r="T903" s="275"/>
      <c r="U903" s="275"/>
      <c r="V903" s="275"/>
      <c r="W903" s="275"/>
      <c r="X903" s="275"/>
      <c r="Y903" s="275"/>
      <c r="Z903" s="275"/>
      <c r="AA903" s="275"/>
      <c r="AB903" s="275"/>
      <c r="AC903" s="275"/>
      <c r="AD903" s="275"/>
      <c r="AE903" s="275"/>
      <c r="AF903" s="275"/>
    </row>
    <row r="904" spans="1:32" ht="15.75" customHeight="1">
      <c r="A904" s="332"/>
      <c r="B904" s="275"/>
      <c r="C904" s="275"/>
      <c r="D904" s="275"/>
      <c r="E904" s="275"/>
      <c r="F904" s="275"/>
      <c r="G904" s="275"/>
      <c r="H904" s="275"/>
      <c r="I904" s="275"/>
      <c r="J904" s="275"/>
      <c r="K904" s="275"/>
      <c r="L904" s="307"/>
      <c r="M904" s="275"/>
      <c r="N904" s="275"/>
      <c r="O904" s="275"/>
      <c r="P904" s="275"/>
      <c r="Q904" s="275"/>
      <c r="R904" s="275"/>
      <c r="S904" s="275"/>
      <c r="T904" s="275"/>
      <c r="U904" s="275"/>
      <c r="V904" s="275"/>
      <c r="W904" s="275"/>
      <c r="X904" s="275"/>
      <c r="Y904" s="275"/>
      <c r="Z904" s="275"/>
      <c r="AA904" s="275"/>
      <c r="AB904" s="275"/>
      <c r="AC904" s="275"/>
      <c r="AD904" s="275"/>
      <c r="AE904" s="275"/>
      <c r="AF904" s="275"/>
    </row>
    <row r="905" spans="1:32" ht="15.75" customHeight="1">
      <c r="A905" s="332"/>
      <c r="B905" s="275"/>
      <c r="C905" s="275"/>
      <c r="D905" s="275"/>
      <c r="E905" s="275"/>
      <c r="F905" s="275"/>
      <c r="G905" s="275"/>
      <c r="H905" s="275"/>
      <c r="I905" s="275"/>
      <c r="J905" s="275"/>
      <c r="K905" s="275"/>
      <c r="L905" s="307"/>
      <c r="M905" s="275"/>
      <c r="N905" s="275"/>
      <c r="O905" s="275"/>
      <c r="P905" s="275"/>
      <c r="Q905" s="275"/>
      <c r="R905" s="275"/>
      <c r="S905" s="275"/>
      <c r="T905" s="275"/>
      <c r="U905" s="275"/>
      <c r="V905" s="275"/>
      <c r="W905" s="275"/>
      <c r="X905" s="275"/>
      <c r="Y905" s="275"/>
      <c r="Z905" s="275"/>
      <c r="AA905" s="275"/>
      <c r="AB905" s="275"/>
      <c r="AC905" s="275"/>
      <c r="AD905" s="275"/>
      <c r="AE905" s="275"/>
      <c r="AF905" s="275"/>
    </row>
    <row r="906" spans="1:32" ht="15.75" customHeight="1">
      <c r="A906" s="332"/>
      <c r="B906" s="275"/>
      <c r="C906" s="275"/>
      <c r="D906" s="275"/>
      <c r="E906" s="275"/>
      <c r="F906" s="275"/>
      <c r="G906" s="275"/>
      <c r="H906" s="275"/>
      <c r="I906" s="275"/>
      <c r="J906" s="275"/>
      <c r="K906" s="275"/>
      <c r="L906" s="307"/>
      <c r="M906" s="275"/>
      <c r="N906" s="275"/>
      <c r="O906" s="275"/>
      <c r="P906" s="275"/>
      <c r="Q906" s="275"/>
      <c r="R906" s="275"/>
      <c r="S906" s="275"/>
      <c r="T906" s="275"/>
      <c r="U906" s="275"/>
      <c r="V906" s="275"/>
      <c r="W906" s="275"/>
      <c r="X906" s="275"/>
      <c r="Y906" s="275"/>
      <c r="Z906" s="275"/>
      <c r="AA906" s="275"/>
      <c r="AB906" s="275"/>
      <c r="AC906" s="275"/>
      <c r="AD906" s="275"/>
      <c r="AE906" s="275"/>
      <c r="AF906" s="275"/>
    </row>
    <row r="907" spans="1:32" ht="15.75" customHeight="1">
      <c r="A907" s="332"/>
      <c r="B907" s="275"/>
      <c r="C907" s="275"/>
      <c r="D907" s="275"/>
      <c r="E907" s="275"/>
      <c r="F907" s="275"/>
      <c r="G907" s="275"/>
      <c r="H907" s="275"/>
      <c r="I907" s="275"/>
      <c r="J907" s="275"/>
      <c r="K907" s="275"/>
      <c r="L907" s="307"/>
      <c r="M907" s="275"/>
      <c r="N907" s="275"/>
      <c r="O907" s="275"/>
      <c r="P907" s="275"/>
      <c r="Q907" s="275"/>
      <c r="R907" s="275"/>
      <c r="S907" s="275"/>
      <c r="T907" s="275"/>
      <c r="U907" s="275"/>
      <c r="V907" s="275"/>
      <c r="W907" s="275"/>
      <c r="X907" s="275"/>
      <c r="Y907" s="275"/>
      <c r="Z907" s="275"/>
      <c r="AA907" s="275"/>
      <c r="AB907" s="275"/>
      <c r="AC907" s="275"/>
      <c r="AD907" s="275"/>
      <c r="AE907" s="275"/>
      <c r="AF907" s="275"/>
    </row>
    <row r="908" spans="1:32" ht="15.75" customHeight="1">
      <c r="A908" s="332"/>
      <c r="B908" s="275"/>
      <c r="C908" s="275"/>
      <c r="D908" s="275"/>
      <c r="E908" s="275"/>
      <c r="F908" s="275"/>
      <c r="G908" s="275"/>
      <c r="H908" s="275"/>
      <c r="I908" s="275"/>
      <c r="J908" s="275"/>
      <c r="K908" s="275"/>
      <c r="L908" s="307"/>
      <c r="M908" s="275"/>
      <c r="N908" s="275"/>
      <c r="O908" s="275"/>
      <c r="P908" s="275"/>
      <c r="Q908" s="275"/>
      <c r="R908" s="275"/>
      <c r="S908" s="275"/>
      <c r="T908" s="275"/>
      <c r="U908" s="275"/>
      <c r="V908" s="275"/>
      <c r="W908" s="275"/>
      <c r="X908" s="275"/>
      <c r="Y908" s="275"/>
      <c r="Z908" s="275"/>
      <c r="AA908" s="275"/>
      <c r="AB908" s="275"/>
      <c r="AC908" s="275"/>
      <c r="AD908" s="275"/>
      <c r="AE908" s="275"/>
      <c r="AF908" s="275"/>
    </row>
    <row r="909" spans="1:32" ht="15.75" customHeight="1">
      <c r="A909" s="332"/>
      <c r="B909" s="275"/>
      <c r="C909" s="275"/>
      <c r="D909" s="275"/>
      <c r="E909" s="275"/>
      <c r="F909" s="275"/>
      <c r="G909" s="275"/>
      <c r="H909" s="275"/>
      <c r="I909" s="275"/>
      <c r="J909" s="275"/>
      <c r="K909" s="275"/>
      <c r="L909" s="307"/>
      <c r="M909" s="275"/>
      <c r="N909" s="275"/>
      <c r="O909" s="275"/>
      <c r="P909" s="275"/>
      <c r="Q909" s="275"/>
      <c r="R909" s="275"/>
      <c r="S909" s="275"/>
      <c r="T909" s="275"/>
      <c r="U909" s="275"/>
      <c r="V909" s="275"/>
      <c r="W909" s="275"/>
      <c r="X909" s="275"/>
      <c r="Y909" s="275"/>
      <c r="Z909" s="275"/>
      <c r="AA909" s="275"/>
      <c r="AB909" s="275"/>
      <c r="AC909" s="275"/>
      <c r="AD909" s="275"/>
      <c r="AE909" s="275"/>
      <c r="AF909" s="275"/>
    </row>
    <row r="910" spans="1:32" ht="15.75" customHeight="1">
      <c r="A910" s="332"/>
      <c r="B910" s="275"/>
      <c r="C910" s="275"/>
      <c r="D910" s="275"/>
      <c r="E910" s="275"/>
      <c r="F910" s="275"/>
      <c r="G910" s="275"/>
      <c r="H910" s="275"/>
      <c r="I910" s="275"/>
      <c r="J910" s="275"/>
      <c r="K910" s="275"/>
      <c r="L910" s="307"/>
      <c r="M910" s="275"/>
      <c r="N910" s="275"/>
      <c r="O910" s="275"/>
      <c r="P910" s="275"/>
      <c r="Q910" s="275"/>
      <c r="R910" s="275"/>
      <c r="S910" s="275"/>
      <c r="T910" s="275"/>
      <c r="U910" s="275"/>
      <c r="V910" s="275"/>
      <c r="W910" s="275"/>
      <c r="X910" s="275"/>
      <c r="Y910" s="275"/>
      <c r="Z910" s="275"/>
      <c r="AA910" s="275"/>
      <c r="AB910" s="275"/>
      <c r="AC910" s="275"/>
      <c r="AD910" s="275"/>
      <c r="AE910" s="275"/>
      <c r="AF910" s="275"/>
    </row>
    <row r="911" spans="1:32" ht="15.75" customHeight="1">
      <c r="A911" s="332"/>
      <c r="B911" s="275"/>
      <c r="C911" s="275"/>
      <c r="D911" s="275"/>
      <c r="E911" s="275"/>
      <c r="F911" s="275"/>
      <c r="G911" s="275"/>
      <c r="H911" s="275"/>
      <c r="I911" s="275"/>
      <c r="J911" s="275"/>
      <c r="K911" s="275"/>
      <c r="L911" s="307"/>
      <c r="M911" s="275"/>
      <c r="N911" s="275"/>
      <c r="O911" s="275"/>
      <c r="P911" s="275"/>
      <c r="Q911" s="275"/>
      <c r="R911" s="275"/>
      <c r="S911" s="275"/>
      <c r="T911" s="275"/>
      <c r="U911" s="275"/>
      <c r="V911" s="275"/>
      <c r="W911" s="275"/>
      <c r="X911" s="275"/>
      <c r="Y911" s="275"/>
      <c r="Z911" s="275"/>
      <c r="AA911" s="275"/>
      <c r="AB911" s="275"/>
      <c r="AC911" s="275"/>
      <c r="AD911" s="275"/>
      <c r="AE911" s="275"/>
      <c r="AF911" s="275"/>
    </row>
    <row r="912" spans="1:32" ht="15.75" customHeight="1">
      <c r="A912" s="332"/>
      <c r="B912" s="275"/>
      <c r="C912" s="275"/>
      <c r="D912" s="275"/>
      <c r="E912" s="275"/>
      <c r="F912" s="275"/>
      <c r="G912" s="275"/>
      <c r="H912" s="275"/>
      <c r="I912" s="275"/>
      <c r="J912" s="275"/>
      <c r="K912" s="275"/>
      <c r="L912" s="307"/>
      <c r="M912" s="275"/>
      <c r="N912" s="275"/>
      <c r="O912" s="275"/>
      <c r="P912" s="275"/>
      <c r="Q912" s="275"/>
      <c r="R912" s="275"/>
      <c r="S912" s="275"/>
      <c r="T912" s="275"/>
      <c r="U912" s="275"/>
      <c r="V912" s="275"/>
      <c r="W912" s="275"/>
      <c r="X912" s="275"/>
      <c r="Y912" s="275"/>
      <c r="Z912" s="275"/>
      <c r="AA912" s="275"/>
      <c r="AB912" s="275"/>
      <c r="AC912" s="275"/>
      <c r="AD912" s="275"/>
      <c r="AE912" s="275"/>
      <c r="AF912" s="275"/>
    </row>
    <row r="913" spans="1:32" ht="15.75" customHeight="1">
      <c r="A913" s="332"/>
      <c r="B913" s="275"/>
      <c r="C913" s="275"/>
      <c r="D913" s="275"/>
      <c r="E913" s="275"/>
      <c r="F913" s="275"/>
      <c r="G913" s="275"/>
      <c r="H913" s="275"/>
      <c r="I913" s="275"/>
      <c r="J913" s="275"/>
      <c r="K913" s="275"/>
      <c r="L913" s="307"/>
      <c r="M913" s="275"/>
      <c r="N913" s="275"/>
      <c r="O913" s="275"/>
      <c r="P913" s="275"/>
      <c r="Q913" s="275"/>
      <c r="R913" s="275"/>
      <c r="S913" s="275"/>
      <c r="T913" s="275"/>
      <c r="U913" s="275"/>
      <c r="V913" s="275"/>
      <c r="W913" s="275"/>
      <c r="X913" s="275"/>
      <c r="Y913" s="275"/>
      <c r="Z913" s="275"/>
      <c r="AA913" s="275"/>
      <c r="AB913" s="275"/>
      <c r="AC913" s="275"/>
      <c r="AD913" s="275"/>
      <c r="AE913" s="275"/>
      <c r="AF913" s="275"/>
    </row>
    <row r="914" spans="1:32" ht="15.75" customHeight="1">
      <c r="A914" s="332"/>
      <c r="B914" s="275"/>
      <c r="C914" s="275"/>
      <c r="D914" s="275"/>
      <c r="E914" s="275"/>
      <c r="F914" s="275"/>
      <c r="G914" s="275"/>
      <c r="H914" s="275"/>
      <c r="I914" s="275"/>
      <c r="J914" s="275"/>
      <c r="K914" s="275"/>
      <c r="L914" s="307"/>
      <c r="M914" s="275"/>
      <c r="N914" s="275"/>
      <c r="O914" s="275"/>
      <c r="P914" s="275"/>
      <c r="Q914" s="275"/>
      <c r="R914" s="275"/>
      <c r="S914" s="275"/>
      <c r="T914" s="275"/>
      <c r="U914" s="275"/>
      <c r="V914" s="275"/>
      <c r="W914" s="275"/>
      <c r="X914" s="275"/>
      <c r="Y914" s="275"/>
      <c r="Z914" s="275"/>
      <c r="AA914" s="275"/>
      <c r="AB914" s="275"/>
      <c r="AC914" s="275"/>
      <c r="AD914" s="275"/>
      <c r="AE914" s="275"/>
      <c r="AF914" s="275"/>
    </row>
    <row r="915" spans="1:32" ht="15.75" customHeight="1">
      <c r="A915" s="332"/>
      <c r="B915" s="275"/>
      <c r="C915" s="275"/>
      <c r="D915" s="275"/>
      <c r="E915" s="275"/>
      <c r="F915" s="275"/>
      <c r="G915" s="275"/>
      <c r="H915" s="275"/>
      <c r="I915" s="275"/>
      <c r="J915" s="275"/>
      <c r="K915" s="275"/>
      <c r="L915" s="307"/>
      <c r="M915" s="275"/>
      <c r="N915" s="275"/>
      <c r="O915" s="275"/>
      <c r="P915" s="275"/>
      <c r="Q915" s="275"/>
      <c r="R915" s="275"/>
      <c r="S915" s="275"/>
      <c r="T915" s="275"/>
      <c r="U915" s="275"/>
      <c r="V915" s="275"/>
      <c r="W915" s="275"/>
      <c r="X915" s="275"/>
      <c r="Y915" s="275"/>
      <c r="Z915" s="275"/>
      <c r="AA915" s="275"/>
      <c r="AB915" s="275"/>
      <c r="AC915" s="275"/>
      <c r="AD915" s="275"/>
      <c r="AE915" s="275"/>
      <c r="AF915" s="275"/>
    </row>
    <row r="916" spans="1:32" ht="15.75" customHeight="1">
      <c r="A916" s="332"/>
      <c r="B916" s="275"/>
      <c r="C916" s="275"/>
      <c r="D916" s="275"/>
      <c r="E916" s="275"/>
      <c r="F916" s="275"/>
      <c r="G916" s="275"/>
      <c r="H916" s="275"/>
      <c r="I916" s="275"/>
      <c r="J916" s="275"/>
      <c r="K916" s="275"/>
      <c r="L916" s="307"/>
      <c r="M916" s="275"/>
      <c r="N916" s="275"/>
      <c r="O916" s="275"/>
      <c r="P916" s="275"/>
      <c r="Q916" s="275"/>
      <c r="R916" s="275"/>
      <c r="S916" s="275"/>
      <c r="T916" s="275"/>
      <c r="U916" s="275"/>
      <c r="V916" s="275"/>
      <c r="W916" s="275"/>
      <c r="X916" s="275"/>
      <c r="Y916" s="275"/>
      <c r="Z916" s="275"/>
      <c r="AA916" s="275"/>
      <c r="AB916" s="275"/>
      <c r="AC916" s="275"/>
      <c r="AD916" s="275"/>
      <c r="AE916" s="275"/>
      <c r="AF916" s="275"/>
    </row>
    <row r="917" spans="1:32" ht="15.75" customHeight="1">
      <c r="A917" s="332"/>
      <c r="B917" s="275"/>
      <c r="C917" s="275"/>
      <c r="D917" s="275"/>
      <c r="E917" s="275"/>
      <c r="F917" s="275"/>
      <c r="G917" s="275"/>
      <c r="H917" s="275"/>
      <c r="I917" s="275"/>
      <c r="J917" s="275"/>
      <c r="K917" s="275"/>
      <c r="L917" s="307"/>
      <c r="M917" s="275"/>
      <c r="N917" s="275"/>
      <c r="O917" s="275"/>
      <c r="P917" s="275"/>
      <c r="Q917" s="275"/>
      <c r="R917" s="275"/>
      <c r="S917" s="275"/>
      <c r="T917" s="275"/>
      <c r="U917" s="275"/>
      <c r="V917" s="275"/>
      <c r="W917" s="275"/>
      <c r="X917" s="275"/>
      <c r="Y917" s="275"/>
      <c r="Z917" s="275"/>
      <c r="AA917" s="275"/>
      <c r="AB917" s="275"/>
      <c r="AC917" s="275"/>
      <c r="AD917" s="275"/>
      <c r="AE917" s="275"/>
      <c r="AF917" s="275"/>
    </row>
    <row r="918" spans="1:32" ht="15.75" customHeight="1">
      <c r="A918" s="332"/>
      <c r="B918" s="275"/>
      <c r="C918" s="275"/>
      <c r="D918" s="275"/>
      <c r="E918" s="275"/>
      <c r="F918" s="275"/>
      <c r="G918" s="275"/>
      <c r="H918" s="275"/>
      <c r="I918" s="275"/>
      <c r="J918" s="275"/>
      <c r="K918" s="275"/>
      <c r="L918" s="307"/>
      <c r="M918" s="275"/>
      <c r="N918" s="275"/>
      <c r="O918" s="275"/>
      <c r="P918" s="275"/>
      <c r="Q918" s="275"/>
      <c r="R918" s="275"/>
      <c r="S918" s="275"/>
      <c r="T918" s="275"/>
      <c r="U918" s="275"/>
      <c r="V918" s="275"/>
      <c r="W918" s="275"/>
      <c r="X918" s="275"/>
      <c r="Y918" s="275"/>
      <c r="Z918" s="275"/>
      <c r="AA918" s="275"/>
      <c r="AB918" s="275"/>
      <c r="AC918" s="275"/>
      <c r="AD918" s="275"/>
      <c r="AE918" s="275"/>
      <c r="AF918" s="275"/>
    </row>
    <row r="919" spans="1:32" ht="15.75" customHeight="1">
      <c r="A919" s="332"/>
      <c r="B919" s="275"/>
      <c r="C919" s="275"/>
      <c r="D919" s="275"/>
      <c r="E919" s="275"/>
      <c r="F919" s="275"/>
      <c r="G919" s="275"/>
      <c r="H919" s="275"/>
      <c r="I919" s="275"/>
      <c r="J919" s="275"/>
      <c r="K919" s="275"/>
      <c r="L919" s="307"/>
      <c r="M919" s="275"/>
      <c r="N919" s="275"/>
      <c r="O919" s="275"/>
      <c r="P919" s="275"/>
      <c r="Q919" s="275"/>
      <c r="R919" s="275"/>
      <c r="S919" s="275"/>
      <c r="T919" s="275"/>
      <c r="U919" s="275"/>
      <c r="V919" s="275"/>
      <c r="W919" s="275"/>
      <c r="X919" s="275"/>
      <c r="Y919" s="275"/>
      <c r="Z919" s="275"/>
      <c r="AA919" s="275"/>
      <c r="AB919" s="275"/>
      <c r="AC919" s="275"/>
      <c r="AD919" s="275"/>
      <c r="AE919" s="275"/>
      <c r="AF919" s="275"/>
    </row>
    <row r="920" spans="1:32" ht="15.75" customHeight="1">
      <c r="A920" s="332"/>
      <c r="B920" s="275"/>
      <c r="C920" s="275"/>
      <c r="D920" s="275"/>
      <c r="E920" s="275"/>
      <c r="F920" s="275"/>
      <c r="G920" s="275"/>
      <c r="H920" s="275"/>
      <c r="I920" s="275"/>
      <c r="J920" s="275"/>
      <c r="K920" s="275"/>
      <c r="L920" s="307"/>
      <c r="M920" s="275"/>
      <c r="N920" s="275"/>
      <c r="O920" s="275"/>
      <c r="P920" s="275"/>
      <c r="Q920" s="275"/>
      <c r="R920" s="275"/>
      <c r="S920" s="275"/>
      <c r="T920" s="275"/>
      <c r="U920" s="275"/>
      <c r="V920" s="275"/>
      <c r="W920" s="275"/>
      <c r="X920" s="275"/>
      <c r="Y920" s="275"/>
      <c r="Z920" s="275"/>
      <c r="AA920" s="275"/>
      <c r="AB920" s="275"/>
      <c r="AC920" s="275"/>
      <c r="AD920" s="275"/>
      <c r="AE920" s="275"/>
      <c r="AF920" s="275"/>
    </row>
    <row r="921" spans="1:32" ht="15.75" customHeight="1">
      <c r="A921" s="332"/>
      <c r="B921" s="275"/>
      <c r="C921" s="275"/>
      <c r="D921" s="275"/>
      <c r="E921" s="275"/>
      <c r="F921" s="275"/>
      <c r="G921" s="275"/>
      <c r="H921" s="275"/>
      <c r="I921" s="275"/>
      <c r="J921" s="275"/>
      <c r="K921" s="275"/>
      <c r="L921" s="307"/>
      <c r="M921" s="275"/>
      <c r="N921" s="275"/>
      <c r="O921" s="275"/>
      <c r="P921" s="275"/>
      <c r="Q921" s="275"/>
      <c r="R921" s="275"/>
      <c r="S921" s="275"/>
      <c r="T921" s="275"/>
      <c r="U921" s="275"/>
      <c r="V921" s="275"/>
      <c r="W921" s="275"/>
      <c r="X921" s="275"/>
      <c r="Y921" s="275"/>
      <c r="Z921" s="275"/>
      <c r="AA921" s="275"/>
      <c r="AB921" s="275"/>
      <c r="AC921" s="275"/>
      <c r="AD921" s="275"/>
      <c r="AE921" s="275"/>
      <c r="AF921" s="275"/>
    </row>
    <row r="922" spans="1:32" ht="15.75" customHeight="1">
      <c r="A922" s="332"/>
      <c r="B922" s="275"/>
      <c r="C922" s="275"/>
      <c r="D922" s="275"/>
      <c r="E922" s="275"/>
      <c r="F922" s="275"/>
      <c r="G922" s="275"/>
      <c r="H922" s="275"/>
      <c r="I922" s="275"/>
      <c r="J922" s="275"/>
      <c r="K922" s="275"/>
      <c r="L922" s="307"/>
      <c r="M922" s="275"/>
      <c r="N922" s="275"/>
      <c r="O922" s="275"/>
      <c r="P922" s="275"/>
      <c r="Q922" s="275"/>
      <c r="R922" s="275"/>
      <c r="S922" s="275"/>
      <c r="T922" s="275"/>
      <c r="U922" s="275"/>
      <c r="V922" s="275"/>
      <c r="W922" s="275"/>
      <c r="X922" s="275"/>
      <c r="Y922" s="275"/>
      <c r="Z922" s="275"/>
      <c r="AA922" s="275"/>
      <c r="AB922" s="275"/>
      <c r="AC922" s="275"/>
      <c r="AD922" s="275"/>
      <c r="AE922" s="275"/>
      <c r="AF922" s="275"/>
    </row>
    <row r="923" spans="1:32" ht="15.75" customHeight="1">
      <c r="A923" s="332"/>
      <c r="B923" s="275"/>
      <c r="C923" s="275"/>
      <c r="D923" s="275"/>
      <c r="E923" s="275"/>
      <c r="F923" s="275"/>
      <c r="G923" s="275"/>
      <c r="H923" s="275"/>
      <c r="I923" s="275"/>
      <c r="J923" s="275"/>
      <c r="K923" s="275"/>
      <c r="L923" s="307"/>
      <c r="M923" s="275"/>
      <c r="N923" s="275"/>
      <c r="O923" s="275"/>
      <c r="P923" s="275"/>
      <c r="Q923" s="275"/>
      <c r="R923" s="275"/>
      <c r="S923" s="275"/>
      <c r="T923" s="275"/>
      <c r="U923" s="275"/>
      <c r="V923" s="275"/>
      <c r="W923" s="275"/>
      <c r="X923" s="275"/>
      <c r="Y923" s="275"/>
      <c r="Z923" s="275"/>
      <c r="AA923" s="275"/>
      <c r="AB923" s="275"/>
      <c r="AC923" s="275"/>
      <c r="AD923" s="275"/>
      <c r="AE923" s="275"/>
      <c r="AF923" s="275"/>
    </row>
    <row r="924" spans="1:32" ht="15.75" customHeight="1">
      <c r="A924" s="332"/>
      <c r="B924" s="275"/>
      <c r="C924" s="275"/>
      <c r="D924" s="275"/>
      <c r="E924" s="275"/>
      <c r="F924" s="275"/>
      <c r="G924" s="275"/>
      <c r="H924" s="275"/>
      <c r="I924" s="275"/>
      <c r="J924" s="275"/>
      <c r="K924" s="275"/>
      <c r="L924" s="307"/>
      <c r="M924" s="275"/>
      <c r="N924" s="275"/>
      <c r="O924" s="275"/>
      <c r="P924" s="275"/>
      <c r="Q924" s="275"/>
      <c r="R924" s="275"/>
      <c r="S924" s="275"/>
      <c r="T924" s="275"/>
      <c r="U924" s="275"/>
      <c r="V924" s="275"/>
      <c r="W924" s="275"/>
      <c r="X924" s="275"/>
      <c r="Y924" s="275"/>
      <c r="Z924" s="275"/>
      <c r="AA924" s="275"/>
      <c r="AB924" s="275"/>
      <c r="AC924" s="275"/>
      <c r="AD924" s="275"/>
      <c r="AE924" s="275"/>
      <c r="AF924" s="275"/>
    </row>
    <row r="925" spans="1:32" ht="15.75" customHeight="1">
      <c r="A925" s="332"/>
      <c r="B925" s="275"/>
      <c r="C925" s="275"/>
      <c r="D925" s="275"/>
      <c r="E925" s="275"/>
      <c r="F925" s="275"/>
      <c r="G925" s="275"/>
      <c r="H925" s="275"/>
      <c r="I925" s="275"/>
      <c r="J925" s="275"/>
      <c r="K925" s="275"/>
      <c r="L925" s="307"/>
      <c r="M925" s="275"/>
      <c r="N925" s="275"/>
      <c r="O925" s="275"/>
      <c r="P925" s="275"/>
      <c r="Q925" s="275"/>
      <c r="R925" s="275"/>
      <c r="S925" s="275"/>
      <c r="T925" s="275"/>
      <c r="U925" s="275"/>
      <c r="V925" s="275"/>
      <c r="W925" s="275"/>
      <c r="X925" s="275"/>
      <c r="Y925" s="275"/>
      <c r="Z925" s="275"/>
      <c r="AA925" s="275"/>
      <c r="AB925" s="275"/>
      <c r="AC925" s="275"/>
      <c r="AD925" s="275"/>
      <c r="AE925" s="275"/>
      <c r="AF925" s="275"/>
    </row>
    <row r="926" spans="1:32" ht="15.75" customHeight="1">
      <c r="A926" s="332"/>
      <c r="B926" s="275"/>
      <c r="C926" s="275"/>
      <c r="D926" s="275"/>
      <c r="E926" s="275"/>
      <c r="F926" s="275"/>
      <c r="G926" s="275"/>
      <c r="H926" s="275"/>
      <c r="I926" s="275"/>
      <c r="J926" s="275"/>
      <c r="K926" s="275"/>
      <c r="L926" s="307"/>
      <c r="M926" s="275"/>
      <c r="N926" s="275"/>
      <c r="O926" s="275"/>
      <c r="P926" s="275"/>
      <c r="Q926" s="275"/>
      <c r="R926" s="275"/>
      <c r="S926" s="275"/>
      <c r="T926" s="275"/>
      <c r="U926" s="275"/>
      <c r="V926" s="275"/>
      <c r="W926" s="275"/>
      <c r="X926" s="275"/>
      <c r="Y926" s="275"/>
      <c r="Z926" s="275"/>
      <c r="AA926" s="275"/>
      <c r="AB926" s="275"/>
      <c r="AC926" s="275"/>
      <c r="AD926" s="275"/>
      <c r="AE926" s="275"/>
      <c r="AF926" s="275"/>
    </row>
    <row r="927" spans="1:32" ht="15.75" customHeight="1">
      <c r="A927" s="332"/>
      <c r="B927" s="275"/>
      <c r="C927" s="275"/>
      <c r="D927" s="275"/>
      <c r="E927" s="275"/>
      <c r="F927" s="275"/>
      <c r="G927" s="275"/>
      <c r="H927" s="275"/>
      <c r="I927" s="275"/>
      <c r="J927" s="275"/>
      <c r="K927" s="275"/>
      <c r="L927" s="307"/>
      <c r="M927" s="275"/>
      <c r="N927" s="275"/>
      <c r="O927" s="275"/>
      <c r="P927" s="275"/>
      <c r="Q927" s="275"/>
      <c r="R927" s="275"/>
      <c r="S927" s="275"/>
      <c r="T927" s="275"/>
      <c r="U927" s="275"/>
      <c r="V927" s="275"/>
      <c r="W927" s="275"/>
      <c r="X927" s="275"/>
      <c r="Y927" s="275"/>
      <c r="Z927" s="275"/>
      <c r="AA927" s="275"/>
      <c r="AB927" s="275"/>
      <c r="AC927" s="275"/>
      <c r="AD927" s="275"/>
      <c r="AE927" s="275"/>
      <c r="AF927" s="275"/>
    </row>
    <row r="928" spans="1:32" ht="15.75" customHeight="1">
      <c r="A928" s="332"/>
      <c r="B928" s="275"/>
      <c r="C928" s="275"/>
      <c r="D928" s="275"/>
      <c r="E928" s="275"/>
      <c r="F928" s="275"/>
      <c r="G928" s="275"/>
      <c r="H928" s="275"/>
      <c r="I928" s="275"/>
      <c r="J928" s="275"/>
      <c r="K928" s="275"/>
      <c r="L928" s="307"/>
      <c r="M928" s="275"/>
      <c r="N928" s="275"/>
      <c r="O928" s="275"/>
      <c r="P928" s="275"/>
      <c r="Q928" s="275"/>
      <c r="R928" s="275"/>
      <c r="S928" s="275"/>
      <c r="T928" s="275"/>
      <c r="U928" s="275"/>
      <c r="V928" s="275"/>
      <c r="W928" s="275"/>
      <c r="X928" s="275"/>
      <c r="Y928" s="275"/>
      <c r="Z928" s="275"/>
      <c r="AA928" s="275"/>
      <c r="AB928" s="275"/>
      <c r="AC928" s="275"/>
      <c r="AD928" s="275"/>
      <c r="AE928" s="275"/>
      <c r="AF928" s="275"/>
    </row>
    <row r="929" spans="1:32" ht="15.75" customHeight="1">
      <c r="A929" s="332"/>
      <c r="B929" s="275"/>
      <c r="C929" s="275"/>
      <c r="D929" s="275"/>
      <c r="E929" s="275"/>
      <c r="F929" s="275"/>
      <c r="G929" s="275"/>
      <c r="H929" s="275"/>
      <c r="I929" s="275"/>
      <c r="J929" s="275"/>
      <c r="K929" s="275"/>
      <c r="L929" s="307"/>
      <c r="M929" s="275"/>
      <c r="N929" s="275"/>
      <c r="O929" s="275"/>
      <c r="P929" s="275"/>
      <c r="Q929" s="275"/>
      <c r="R929" s="275"/>
      <c r="S929" s="275"/>
      <c r="T929" s="275"/>
      <c r="U929" s="275"/>
      <c r="V929" s="275"/>
      <c r="W929" s="275"/>
      <c r="X929" s="275"/>
      <c r="Y929" s="275"/>
      <c r="Z929" s="275"/>
      <c r="AA929" s="275"/>
      <c r="AB929" s="275"/>
      <c r="AC929" s="275"/>
      <c r="AD929" s="275"/>
      <c r="AE929" s="275"/>
      <c r="AF929" s="275"/>
    </row>
    <row r="930" spans="1:32" ht="15.75" customHeight="1">
      <c r="A930" s="332"/>
      <c r="B930" s="275"/>
      <c r="C930" s="275"/>
      <c r="D930" s="275"/>
      <c r="E930" s="275"/>
      <c r="F930" s="275"/>
      <c r="G930" s="275"/>
      <c r="H930" s="275"/>
      <c r="I930" s="275"/>
      <c r="J930" s="275"/>
      <c r="K930" s="275"/>
      <c r="L930" s="307"/>
      <c r="M930" s="275"/>
      <c r="N930" s="275"/>
      <c r="O930" s="275"/>
      <c r="P930" s="275"/>
      <c r="Q930" s="275"/>
      <c r="R930" s="275"/>
      <c r="S930" s="275"/>
      <c r="T930" s="275"/>
      <c r="U930" s="275"/>
      <c r="V930" s="275"/>
      <c r="W930" s="275"/>
      <c r="X930" s="275"/>
      <c r="Y930" s="275"/>
      <c r="Z930" s="275"/>
      <c r="AA930" s="275"/>
      <c r="AB930" s="275"/>
      <c r="AC930" s="275"/>
      <c r="AD930" s="275"/>
      <c r="AE930" s="275"/>
      <c r="AF930" s="275"/>
    </row>
    <row r="931" spans="1:32" ht="15.75" customHeight="1">
      <c r="A931" s="332"/>
      <c r="B931" s="275"/>
      <c r="C931" s="275"/>
      <c r="D931" s="275"/>
      <c r="E931" s="275"/>
      <c r="F931" s="275"/>
      <c r="G931" s="275"/>
      <c r="H931" s="275"/>
      <c r="I931" s="275"/>
      <c r="J931" s="275"/>
      <c r="K931" s="275"/>
      <c r="L931" s="307"/>
      <c r="M931" s="275"/>
      <c r="N931" s="275"/>
      <c r="O931" s="275"/>
      <c r="P931" s="275"/>
      <c r="Q931" s="275"/>
      <c r="R931" s="275"/>
      <c r="S931" s="275"/>
      <c r="T931" s="275"/>
      <c r="U931" s="275"/>
      <c r="V931" s="275"/>
      <c r="W931" s="275"/>
      <c r="X931" s="275"/>
      <c r="Y931" s="275"/>
      <c r="Z931" s="275"/>
      <c r="AA931" s="275"/>
      <c r="AB931" s="275"/>
      <c r="AC931" s="275"/>
      <c r="AD931" s="275"/>
      <c r="AE931" s="275"/>
      <c r="AF931" s="275"/>
    </row>
    <row r="932" spans="1:32" ht="15.75" customHeight="1">
      <c r="A932" s="332"/>
      <c r="B932" s="275"/>
      <c r="C932" s="275"/>
      <c r="D932" s="275"/>
      <c r="E932" s="275"/>
      <c r="F932" s="275"/>
      <c r="G932" s="275"/>
      <c r="H932" s="275"/>
      <c r="I932" s="275"/>
      <c r="J932" s="275"/>
      <c r="K932" s="275"/>
      <c r="L932" s="307"/>
      <c r="M932" s="275"/>
      <c r="N932" s="275"/>
      <c r="O932" s="275"/>
      <c r="P932" s="275"/>
      <c r="Q932" s="275"/>
      <c r="R932" s="275"/>
      <c r="S932" s="275"/>
      <c r="T932" s="275"/>
      <c r="U932" s="275"/>
      <c r="V932" s="275"/>
      <c r="W932" s="275"/>
      <c r="X932" s="275"/>
      <c r="Y932" s="275"/>
      <c r="Z932" s="275"/>
      <c r="AA932" s="275"/>
      <c r="AB932" s="275"/>
      <c r="AC932" s="275"/>
      <c r="AD932" s="275"/>
      <c r="AE932" s="275"/>
      <c r="AF932" s="275"/>
    </row>
    <row r="933" spans="1:32" ht="15.75" customHeight="1">
      <c r="A933" s="332"/>
      <c r="B933" s="275"/>
      <c r="C933" s="275"/>
      <c r="D933" s="275"/>
      <c r="E933" s="275"/>
      <c r="F933" s="275"/>
      <c r="G933" s="275"/>
      <c r="H933" s="275"/>
      <c r="I933" s="275"/>
      <c r="J933" s="275"/>
      <c r="K933" s="275"/>
      <c r="L933" s="307"/>
      <c r="M933" s="275"/>
      <c r="N933" s="275"/>
      <c r="O933" s="275"/>
      <c r="P933" s="275"/>
      <c r="Q933" s="275"/>
      <c r="R933" s="275"/>
      <c r="S933" s="275"/>
      <c r="T933" s="275"/>
      <c r="U933" s="275"/>
      <c r="V933" s="275"/>
      <c r="W933" s="275"/>
      <c r="X933" s="275"/>
      <c r="Y933" s="275"/>
      <c r="Z933" s="275"/>
      <c r="AA933" s="275"/>
      <c r="AB933" s="275"/>
      <c r="AC933" s="275"/>
      <c r="AD933" s="275"/>
      <c r="AE933" s="275"/>
      <c r="AF933" s="275"/>
    </row>
    <row r="934" spans="1:32" ht="15.75" customHeight="1">
      <c r="A934" s="332"/>
      <c r="B934" s="275"/>
      <c r="C934" s="275"/>
      <c r="D934" s="275"/>
      <c r="E934" s="275"/>
      <c r="F934" s="275"/>
      <c r="G934" s="275"/>
      <c r="H934" s="275"/>
      <c r="I934" s="275"/>
      <c r="J934" s="275"/>
      <c r="K934" s="275"/>
      <c r="L934" s="307"/>
      <c r="M934" s="275"/>
      <c r="N934" s="275"/>
      <c r="O934" s="275"/>
      <c r="P934" s="275"/>
      <c r="Q934" s="275"/>
      <c r="R934" s="275"/>
      <c r="S934" s="275"/>
      <c r="T934" s="275"/>
      <c r="U934" s="275"/>
      <c r="V934" s="275"/>
      <c r="W934" s="275"/>
      <c r="X934" s="275"/>
      <c r="Y934" s="275"/>
      <c r="Z934" s="275"/>
      <c r="AA934" s="275"/>
      <c r="AB934" s="275"/>
      <c r="AC934" s="275"/>
      <c r="AD934" s="275"/>
      <c r="AE934" s="275"/>
      <c r="AF934" s="275"/>
    </row>
    <row r="935" spans="1:32" ht="15.75" customHeight="1">
      <c r="A935" s="332"/>
      <c r="B935" s="275"/>
      <c r="C935" s="275"/>
      <c r="D935" s="275"/>
      <c r="E935" s="275"/>
      <c r="F935" s="275"/>
      <c r="G935" s="275"/>
      <c r="H935" s="275"/>
      <c r="I935" s="275"/>
      <c r="J935" s="275"/>
      <c r="K935" s="275"/>
      <c r="L935" s="307"/>
      <c r="M935" s="275"/>
      <c r="N935" s="275"/>
      <c r="O935" s="275"/>
      <c r="P935" s="275"/>
      <c r="Q935" s="275"/>
      <c r="R935" s="275"/>
      <c r="S935" s="275"/>
      <c r="T935" s="275"/>
      <c r="U935" s="275"/>
      <c r="V935" s="275"/>
      <c r="W935" s="275"/>
      <c r="X935" s="275"/>
      <c r="Y935" s="275"/>
      <c r="Z935" s="275"/>
      <c r="AA935" s="275"/>
      <c r="AB935" s="275"/>
      <c r="AC935" s="275"/>
      <c r="AD935" s="275"/>
      <c r="AE935" s="275"/>
      <c r="AF935" s="275"/>
    </row>
    <row r="936" spans="1:32" ht="15.75" customHeight="1">
      <c r="A936" s="332"/>
      <c r="B936" s="275"/>
      <c r="C936" s="275"/>
      <c r="D936" s="275"/>
      <c r="E936" s="275"/>
      <c r="F936" s="275"/>
      <c r="G936" s="275"/>
      <c r="H936" s="275"/>
      <c r="I936" s="275"/>
      <c r="J936" s="275"/>
      <c r="K936" s="275"/>
      <c r="L936" s="307"/>
      <c r="M936" s="275"/>
      <c r="N936" s="275"/>
      <c r="O936" s="275"/>
      <c r="P936" s="275"/>
      <c r="Q936" s="275"/>
      <c r="R936" s="275"/>
      <c r="S936" s="275"/>
      <c r="T936" s="275"/>
      <c r="U936" s="275"/>
      <c r="V936" s="275"/>
      <c r="W936" s="275"/>
      <c r="X936" s="275"/>
      <c r="Y936" s="275"/>
      <c r="Z936" s="275"/>
      <c r="AA936" s="275"/>
      <c r="AB936" s="275"/>
      <c r="AC936" s="275"/>
      <c r="AD936" s="275"/>
      <c r="AE936" s="275"/>
      <c r="AF936" s="275"/>
    </row>
    <row r="937" spans="1:32" ht="15.75" customHeight="1">
      <c r="A937" s="332"/>
      <c r="B937" s="275"/>
      <c r="C937" s="275"/>
      <c r="D937" s="275"/>
      <c r="E937" s="275"/>
      <c r="F937" s="275"/>
      <c r="G937" s="275"/>
      <c r="H937" s="275"/>
      <c r="I937" s="275"/>
      <c r="J937" s="275"/>
      <c r="K937" s="275"/>
      <c r="L937" s="307"/>
      <c r="M937" s="275"/>
      <c r="N937" s="275"/>
      <c r="O937" s="275"/>
      <c r="P937" s="275"/>
      <c r="Q937" s="275"/>
      <c r="R937" s="275"/>
      <c r="S937" s="275"/>
      <c r="T937" s="275"/>
      <c r="U937" s="275"/>
      <c r="V937" s="275"/>
      <c r="W937" s="275"/>
      <c r="X937" s="275"/>
      <c r="Y937" s="275"/>
      <c r="Z937" s="275"/>
      <c r="AA937" s="275"/>
      <c r="AB937" s="275"/>
      <c r="AC937" s="275"/>
      <c r="AD937" s="275"/>
      <c r="AE937" s="275"/>
      <c r="AF937" s="275"/>
    </row>
    <row r="938" spans="1:32" ht="15.75" customHeight="1">
      <c r="A938" s="332"/>
      <c r="B938" s="275"/>
      <c r="C938" s="275"/>
      <c r="D938" s="275"/>
      <c r="E938" s="275"/>
      <c r="F938" s="275"/>
      <c r="G938" s="275"/>
      <c r="H938" s="275"/>
      <c r="I938" s="275"/>
      <c r="J938" s="275"/>
      <c r="K938" s="275"/>
      <c r="L938" s="307"/>
      <c r="M938" s="275"/>
      <c r="N938" s="275"/>
      <c r="O938" s="275"/>
      <c r="P938" s="275"/>
      <c r="Q938" s="275"/>
      <c r="R938" s="275"/>
      <c r="S938" s="275"/>
      <c r="T938" s="275"/>
      <c r="U938" s="275"/>
      <c r="V938" s="275"/>
      <c r="W938" s="275"/>
      <c r="X938" s="275"/>
      <c r="Y938" s="275"/>
      <c r="Z938" s="275"/>
      <c r="AA938" s="275"/>
      <c r="AB938" s="275"/>
      <c r="AC938" s="275"/>
      <c r="AD938" s="275"/>
      <c r="AE938" s="275"/>
      <c r="AF938" s="275"/>
    </row>
    <row r="939" spans="1:32" ht="15.75" customHeight="1">
      <c r="A939" s="332"/>
      <c r="B939" s="275"/>
      <c r="C939" s="275"/>
      <c r="D939" s="275"/>
      <c r="E939" s="275"/>
      <c r="F939" s="275"/>
      <c r="G939" s="275"/>
      <c r="H939" s="275"/>
      <c r="I939" s="275"/>
      <c r="J939" s="275"/>
      <c r="K939" s="275"/>
      <c r="L939" s="307"/>
      <c r="M939" s="275"/>
      <c r="N939" s="275"/>
      <c r="O939" s="275"/>
      <c r="P939" s="275"/>
      <c r="Q939" s="275"/>
      <c r="R939" s="275"/>
      <c r="S939" s="275"/>
      <c r="T939" s="275"/>
      <c r="U939" s="275"/>
      <c r="V939" s="275"/>
      <c r="W939" s="275"/>
      <c r="X939" s="275"/>
      <c r="Y939" s="275"/>
      <c r="Z939" s="275"/>
      <c r="AA939" s="275"/>
      <c r="AB939" s="275"/>
      <c r="AC939" s="275"/>
      <c r="AD939" s="275"/>
      <c r="AE939" s="275"/>
      <c r="AF939" s="275"/>
    </row>
    <row r="940" spans="1:32" ht="15.75" customHeight="1">
      <c r="A940" s="332"/>
      <c r="B940" s="275"/>
      <c r="C940" s="275"/>
      <c r="D940" s="275"/>
      <c r="E940" s="275"/>
      <c r="F940" s="275"/>
      <c r="G940" s="275"/>
      <c r="H940" s="275"/>
      <c r="I940" s="275"/>
      <c r="J940" s="275"/>
      <c r="K940" s="275"/>
      <c r="L940" s="307"/>
      <c r="M940" s="275"/>
      <c r="N940" s="275"/>
      <c r="O940" s="275"/>
      <c r="P940" s="275"/>
      <c r="Q940" s="275"/>
      <c r="R940" s="275"/>
      <c r="S940" s="275"/>
      <c r="T940" s="275"/>
      <c r="U940" s="275"/>
      <c r="V940" s="275"/>
      <c r="W940" s="275"/>
      <c r="X940" s="275"/>
      <c r="Y940" s="275"/>
      <c r="Z940" s="275"/>
      <c r="AA940" s="275"/>
      <c r="AB940" s="275"/>
      <c r="AC940" s="275"/>
      <c r="AD940" s="275"/>
      <c r="AE940" s="275"/>
      <c r="AF940" s="275"/>
    </row>
    <row r="941" spans="1:32" ht="15.75" customHeight="1">
      <c r="A941" s="332"/>
      <c r="B941" s="275"/>
      <c r="C941" s="275"/>
      <c r="D941" s="275"/>
      <c r="E941" s="275"/>
      <c r="F941" s="275"/>
      <c r="G941" s="275"/>
      <c r="H941" s="275"/>
      <c r="I941" s="275"/>
      <c r="J941" s="275"/>
      <c r="K941" s="275"/>
      <c r="L941" s="307"/>
      <c r="M941" s="275"/>
      <c r="N941" s="275"/>
      <c r="O941" s="275"/>
      <c r="P941" s="275"/>
      <c r="Q941" s="275"/>
      <c r="R941" s="275"/>
      <c r="S941" s="275"/>
      <c r="T941" s="275"/>
      <c r="U941" s="275"/>
      <c r="V941" s="275"/>
      <c r="W941" s="275"/>
      <c r="X941" s="275"/>
      <c r="Y941" s="275"/>
      <c r="Z941" s="275"/>
      <c r="AA941" s="275"/>
      <c r="AB941" s="275"/>
      <c r="AC941" s="275"/>
      <c r="AD941" s="275"/>
      <c r="AE941" s="275"/>
      <c r="AF941" s="275"/>
    </row>
    <row r="942" spans="1:32" ht="15.75" customHeight="1">
      <c r="A942" s="332"/>
      <c r="B942" s="275"/>
      <c r="C942" s="275"/>
      <c r="D942" s="275"/>
      <c r="E942" s="275"/>
      <c r="F942" s="275"/>
      <c r="G942" s="275"/>
      <c r="H942" s="275"/>
      <c r="I942" s="275"/>
      <c r="J942" s="275"/>
      <c r="K942" s="275"/>
      <c r="L942" s="307"/>
      <c r="M942" s="275"/>
      <c r="N942" s="275"/>
      <c r="O942" s="275"/>
      <c r="P942" s="275"/>
      <c r="Q942" s="275"/>
      <c r="R942" s="275"/>
      <c r="S942" s="275"/>
      <c r="T942" s="275"/>
      <c r="U942" s="275"/>
      <c r="V942" s="275"/>
      <c r="W942" s="275"/>
      <c r="X942" s="275"/>
      <c r="Y942" s="275"/>
      <c r="Z942" s="275"/>
      <c r="AA942" s="275"/>
      <c r="AB942" s="275"/>
      <c r="AC942" s="275"/>
      <c r="AD942" s="275"/>
      <c r="AE942" s="275"/>
      <c r="AF942" s="275"/>
    </row>
    <row r="943" spans="1:32" ht="15.75" customHeight="1">
      <c r="A943" s="332"/>
      <c r="B943" s="275"/>
      <c r="C943" s="275"/>
      <c r="D943" s="275"/>
      <c r="E943" s="275"/>
      <c r="F943" s="275"/>
      <c r="G943" s="275"/>
      <c r="H943" s="275"/>
      <c r="I943" s="275"/>
      <c r="J943" s="275"/>
      <c r="K943" s="275"/>
      <c r="L943" s="307"/>
      <c r="M943" s="275"/>
      <c r="N943" s="275"/>
      <c r="O943" s="275"/>
      <c r="P943" s="275"/>
      <c r="Q943" s="275"/>
      <c r="R943" s="275"/>
      <c r="S943" s="275"/>
      <c r="T943" s="275"/>
      <c r="U943" s="275"/>
      <c r="V943" s="275"/>
      <c r="W943" s="275"/>
      <c r="X943" s="275"/>
      <c r="Y943" s="275"/>
      <c r="Z943" s="275"/>
      <c r="AA943" s="275"/>
      <c r="AB943" s="275"/>
      <c r="AC943" s="275"/>
      <c r="AD943" s="275"/>
      <c r="AE943" s="275"/>
      <c r="AF943" s="275"/>
    </row>
    <row r="944" spans="1:32" ht="15.75" customHeight="1">
      <c r="A944" s="332"/>
      <c r="B944" s="275"/>
      <c r="C944" s="275"/>
      <c r="D944" s="275"/>
      <c r="E944" s="275"/>
      <c r="F944" s="275"/>
      <c r="G944" s="275"/>
      <c r="H944" s="275"/>
      <c r="I944" s="275"/>
      <c r="J944" s="275"/>
      <c r="K944" s="275"/>
      <c r="L944" s="307"/>
      <c r="M944" s="275"/>
      <c r="N944" s="275"/>
      <c r="O944" s="275"/>
      <c r="P944" s="275"/>
      <c r="Q944" s="275"/>
      <c r="R944" s="275"/>
      <c r="S944" s="275"/>
      <c r="T944" s="275"/>
      <c r="U944" s="275"/>
      <c r="V944" s="275"/>
      <c r="W944" s="275"/>
      <c r="X944" s="275"/>
      <c r="Y944" s="275"/>
      <c r="Z944" s="275"/>
      <c r="AA944" s="275"/>
      <c r="AB944" s="275"/>
      <c r="AC944" s="275"/>
      <c r="AD944" s="275"/>
      <c r="AE944" s="275"/>
      <c r="AF944" s="275"/>
    </row>
    <row r="945" spans="1:32" ht="15.75" customHeight="1">
      <c r="A945" s="332"/>
      <c r="B945" s="275"/>
      <c r="C945" s="275"/>
      <c r="D945" s="275"/>
      <c r="E945" s="275"/>
      <c r="F945" s="275"/>
      <c r="G945" s="275"/>
      <c r="H945" s="275"/>
      <c r="I945" s="275"/>
      <c r="J945" s="275"/>
      <c r="K945" s="275"/>
      <c r="L945" s="307"/>
      <c r="M945" s="275"/>
      <c r="N945" s="275"/>
      <c r="O945" s="275"/>
      <c r="P945" s="275"/>
      <c r="Q945" s="275"/>
      <c r="R945" s="275"/>
      <c r="S945" s="275"/>
      <c r="T945" s="275"/>
      <c r="U945" s="275"/>
      <c r="V945" s="275"/>
      <c r="W945" s="275"/>
      <c r="X945" s="275"/>
      <c r="Y945" s="275"/>
      <c r="Z945" s="275"/>
      <c r="AA945" s="275"/>
      <c r="AB945" s="275"/>
      <c r="AC945" s="275"/>
      <c r="AD945" s="275"/>
      <c r="AE945" s="275"/>
      <c r="AF945" s="275"/>
    </row>
    <row r="946" spans="1:32" ht="15.75" customHeight="1">
      <c r="A946" s="332"/>
      <c r="B946" s="275"/>
      <c r="C946" s="275"/>
      <c r="D946" s="275"/>
      <c r="E946" s="275"/>
      <c r="F946" s="275"/>
      <c r="G946" s="275"/>
      <c r="H946" s="275"/>
      <c r="I946" s="275"/>
      <c r="J946" s="275"/>
      <c r="K946" s="275"/>
      <c r="L946" s="307"/>
      <c r="M946" s="275"/>
      <c r="N946" s="275"/>
      <c r="O946" s="275"/>
      <c r="P946" s="275"/>
      <c r="Q946" s="275"/>
      <c r="R946" s="275"/>
      <c r="S946" s="275"/>
      <c r="T946" s="275"/>
      <c r="U946" s="275"/>
      <c r="V946" s="275"/>
      <c r="W946" s="275"/>
      <c r="X946" s="275"/>
      <c r="Y946" s="275"/>
      <c r="Z946" s="275"/>
      <c r="AA946" s="275"/>
      <c r="AB946" s="275"/>
      <c r="AC946" s="275"/>
      <c r="AD946" s="275"/>
      <c r="AE946" s="275"/>
      <c r="AF946" s="275"/>
    </row>
    <row r="947" spans="1:32" ht="15.75" customHeight="1">
      <c r="A947" s="332"/>
      <c r="B947" s="275"/>
      <c r="C947" s="275"/>
      <c r="D947" s="275"/>
      <c r="E947" s="275"/>
      <c r="F947" s="275"/>
      <c r="G947" s="275"/>
      <c r="H947" s="275"/>
      <c r="I947" s="275"/>
      <c r="J947" s="275"/>
      <c r="K947" s="275"/>
      <c r="L947" s="307"/>
      <c r="M947" s="275"/>
      <c r="N947" s="275"/>
      <c r="O947" s="275"/>
      <c r="P947" s="275"/>
      <c r="Q947" s="275"/>
      <c r="R947" s="275"/>
      <c r="S947" s="275"/>
      <c r="T947" s="275"/>
      <c r="U947" s="275"/>
      <c r="V947" s="275"/>
      <c r="W947" s="275"/>
      <c r="X947" s="275"/>
      <c r="Y947" s="275"/>
      <c r="Z947" s="275"/>
      <c r="AA947" s="275"/>
      <c r="AB947" s="275"/>
      <c r="AC947" s="275"/>
      <c r="AD947" s="275"/>
      <c r="AE947" s="275"/>
      <c r="AF947" s="275"/>
    </row>
    <row r="948" spans="1:32" ht="15.75" customHeight="1">
      <c r="A948" s="332"/>
      <c r="B948" s="275"/>
      <c r="C948" s="275"/>
      <c r="D948" s="275"/>
      <c r="E948" s="275"/>
      <c r="F948" s="275"/>
      <c r="G948" s="275"/>
      <c r="H948" s="275"/>
      <c r="I948" s="275"/>
      <c r="J948" s="275"/>
      <c r="K948" s="275"/>
      <c r="L948" s="307"/>
      <c r="M948" s="275"/>
      <c r="N948" s="275"/>
      <c r="O948" s="275"/>
      <c r="P948" s="275"/>
      <c r="Q948" s="275"/>
      <c r="R948" s="275"/>
      <c r="S948" s="275"/>
      <c r="T948" s="275"/>
      <c r="U948" s="275"/>
      <c r="V948" s="275"/>
      <c r="W948" s="275"/>
      <c r="X948" s="275"/>
      <c r="Y948" s="275"/>
      <c r="Z948" s="275"/>
      <c r="AA948" s="275"/>
      <c r="AB948" s="275"/>
      <c r="AC948" s="275"/>
      <c r="AD948" s="275"/>
      <c r="AE948" s="275"/>
      <c r="AF948" s="275"/>
    </row>
    <row r="949" spans="1:32" ht="15.75" customHeight="1">
      <c r="A949" s="332"/>
      <c r="B949" s="275"/>
      <c r="C949" s="275"/>
      <c r="D949" s="275"/>
      <c r="E949" s="275"/>
      <c r="F949" s="275"/>
      <c r="G949" s="275"/>
      <c r="H949" s="275"/>
      <c r="I949" s="275"/>
      <c r="J949" s="275"/>
      <c r="K949" s="275"/>
      <c r="L949" s="307"/>
      <c r="M949" s="275"/>
      <c r="N949" s="275"/>
      <c r="O949" s="275"/>
      <c r="P949" s="275"/>
      <c r="Q949" s="275"/>
      <c r="R949" s="275"/>
      <c r="S949" s="275"/>
      <c r="T949" s="275"/>
      <c r="U949" s="275"/>
      <c r="V949" s="275"/>
      <c r="W949" s="275"/>
      <c r="X949" s="275"/>
      <c r="Y949" s="275"/>
      <c r="Z949" s="275"/>
      <c r="AA949" s="275"/>
      <c r="AB949" s="275"/>
      <c r="AC949" s="275"/>
      <c r="AD949" s="275"/>
      <c r="AE949" s="275"/>
      <c r="AF949" s="275"/>
    </row>
    <row r="950" spans="1:32" ht="15.75" customHeight="1">
      <c r="A950" s="332"/>
      <c r="B950" s="275"/>
      <c r="C950" s="275"/>
      <c r="D950" s="275"/>
      <c r="E950" s="275"/>
      <c r="F950" s="275"/>
      <c r="G950" s="275"/>
      <c r="H950" s="275"/>
      <c r="I950" s="275"/>
      <c r="J950" s="275"/>
      <c r="K950" s="275"/>
      <c r="L950" s="307"/>
      <c r="M950" s="275"/>
      <c r="N950" s="275"/>
      <c r="O950" s="275"/>
      <c r="P950" s="275"/>
      <c r="Q950" s="275"/>
      <c r="R950" s="275"/>
      <c r="S950" s="275"/>
      <c r="T950" s="275"/>
      <c r="U950" s="275"/>
      <c r="V950" s="275"/>
      <c r="W950" s="275"/>
      <c r="X950" s="275"/>
      <c r="Y950" s="275"/>
      <c r="Z950" s="275"/>
      <c r="AA950" s="275"/>
      <c r="AB950" s="275"/>
      <c r="AC950" s="275"/>
      <c r="AD950" s="275"/>
      <c r="AE950" s="275"/>
      <c r="AF950" s="275"/>
    </row>
    <row r="951" spans="1:32" ht="15.75" customHeight="1">
      <c r="A951" s="332"/>
      <c r="B951" s="275"/>
      <c r="C951" s="275"/>
      <c r="D951" s="275"/>
      <c r="E951" s="275"/>
      <c r="F951" s="275"/>
      <c r="G951" s="275"/>
      <c r="H951" s="275"/>
      <c r="I951" s="275"/>
      <c r="J951" s="275"/>
      <c r="K951" s="275"/>
      <c r="L951" s="307"/>
      <c r="M951" s="275"/>
      <c r="N951" s="275"/>
      <c r="O951" s="275"/>
      <c r="P951" s="275"/>
      <c r="Q951" s="275"/>
      <c r="R951" s="275"/>
      <c r="S951" s="275"/>
      <c r="T951" s="275"/>
      <c r="U951" s="275"/>
      <c r="V951" s="275"/>
      <c r="W951" s="275"/>
      <c r="X951" s="275"/>
      <c r="Y951" s="275"/>
      <c r="Z951" s="275"/>
      <c r="AA951" s="275"/>
      <c r="AB951" s="275"/>
      <c r="AC951" s="275"/>
      <c r="AD951" s="275"/>
      <c r="AE951" s="275"/>
      <c r="AF951" s="275"/>
    </row>
    <row r="952" spans="1:32" ht="15.75" customHeight="1">
      <c r="A952" s="332"/>
      <c r="B952" s="275"/>
      <c r="C952" s="275"/>
      <c r="D952" s="275"/>
      <c r="E952" s="275"/>
      <c r="F952" s="275"/>
      <c r="G952" s="275"/>
      <c r="H952" s="275"/>
      <c r="I952" s="275"/>
      <c r="J952" s="275"/>
      <c r="K952" s="275"/>
      <c r="L952" s="307"/>
      <c r="M952" s="275"/>
      <c r="N952" s="275"/>
      <c r="O952" s="275"/>
      <c r="P952" s="275"/>
      <c r="Q952" s="275"/>
      <c r="R952" s="275"/>
      <c r="S952" s="275"/>
      <c r="T952" s="275"/>
      <c r="U952" s="275"/>
      <c r="V952" s="275"/>
      <c r="W952" s="275"/>
      <c r="X952" s="275"/>
      <c r="Y952" s="275"/>
      <c r="Z952" s="275"/>
      <c r="AA952" s="275"/>
      <c r="AB952" s="275"/>
      <c r="AC952" s="275"/>
      <c r="AD952" s="275"/>
      <c r="AE952" s="275"/>
      <c r="AF952" s="275"/>
    </row>
    <row r="953" spans="1:32" ht="15.75" customHeight="1">
      <c r="A953" s="332"/>
      <c r="B953" s="275"/>
      <c r="C953" s="275"/>
      <c r="D953" s="275"/>
      <c r="E953" s="275"/>
      <c r="F953" s="275"/>
      <c r="G953" s="275"/>
      <c r="H953" s="275"/>
      <c r="I953" s="275"/>
      <c r="J953" s="275"/>
      <c r="K953" s="275"/>
      <c r="L953" s="307"/>
      <c r="M953" s="275"/>
      <c r="N953" s="275"/>
      <c r="O953" s="275"/>
      <c r="P953" s="275"/>
      <c r="Q953" s="275"/>
      <c r="R953" s="275"/>
      <c r="S953" s="275"/>
      <c r="T953" s="275"/>
      <c r="U953" s="275"/>
      <c r="V953" s="275"/>
      <c r="W953" s="275"/>
      <c r="X953" s="275"/>
      <c r="Y953" s="275"/>
      <c r="Z953" s="275"/>
      <c r="AA953" s="275"/>
      <c r="AB953" s="275"/>
      <c r="AC953" s="275"/>
      <c r="AD953" s="275"/>
      <c r="AE953" s="275"/>
      <c r="AF953" s="275"/>
    </row>
    <row r="954" spans="1:32" ht="15.75" customHeight="1">
      <c r="A954" s="332"/>
      <c r="B954" s="275"/>
      <c r="C954" s="275"/>
      <c r="D954" s="275"/>
      <c r="E954" s="275"/>
      <c r="F954" s="275"/>
      <c r="G954" s="275"/>
      <c r="H954" s="275"/>
      <c r="I954" s="275"/>
      <c r="J954" s="275"/>
      <c r="K954" s="275"/>
      <c r="L954" s="307"/>
      <c r="M954" s="275"/>
      <c r="N954" s="275"/>
      <c r="O954" s="275"/>
      <c r="P954" s="275"/>
      <c r="Q954" s="275"/>
      <c r="R954" s="275"/>
      <c r="S954" s="275"/>
      <c r="T954" s="275"/>
      <c r="U954" s="275"/>
      <c r="V954" s="275"/>
      <c r="W954" s="275"/>
      <c r="X954" s="275"/>
      <c r="Y954" s="275"/>
      <c r="Z954" s="275"/>
      <c r="AA954" s="275"/>
      <c r="AB954" s="275"/>
      <c r="AC954" s="275"/>
      <c r="AD954" s="275"/>
      <c r="AE954" s="275"/>
      <c r="AF954" s="275"/>
    </row>
    <row r="955" spans="1:32" ht="15.75" customHeight="1">
      <c r="A955" s="332"/>
      <c r="B955" s="275"/>
      <c r="C955" s="275"/>
      <c r="D955" s="275"/>
      <c r="E955" s="275"/>
      <c r="F955" s="275"/>
      <c r="G955" s="275"/>
      <c r="H955" s="275"/>
      <c r="I955" s="275"/>
      <c r="J955" s="275"/>
      <c r="K955" s="275"/>
      <c r="L955" s="307"/>
      <c r="M955" s="275"/>
      <c r="N955" s="275"/>
      <c r="O955" s="275"/>
      <c r="P955" s="275"/>
      <c r="Q955" s="275"/>
      <c r="R955" s="275"/>
      <c r="S955" s="275"/>
      <c r="T955" s="275"/>
      <c r="U955" s="275"/>
      <c r="V955" s="275"/>
      <c r="W955" s="275"/>
      <c r="X955" s="275"/>
      <c r="Y955" s="275"/>
      <c r="Z955" s="275"/>
      <c r="AA955" s="275"/>
      <c r="AB955" s="275"/>
      <c r="AC955" s="275"/>
      <c r="AD955" s="275"/>
      <c r="AE955" s="275"/>
      <c r="AF955" s="275"/>
    </row>
    <row r="956" spans="1:32" ht="15.75" customHeight="1">
      <c r="A956" s="332"/>
      <c r="B956" s="275"/>
      <c r="C956" s="275"/>
      <c r="D956" s="275"/>
      <c r="E956" s="275"/>
      <c r="F956" s="275"/>
      <c r="G956" s="275"/>
      <c r="H956" s="275"/>
      <c r="I956" s="275"/>
      <c r="J956" s="275"/>
      <c r="K956" s="275"/>
      <c r="L956" s="307"/>
      <c r="M956" s="275"/>
      <c r="N956" s="275"/>
      <c r="O956" s="275"/>
      <c r="P956" s="275"/>
      <c r="Q956" s="275"/>
      <c r="R956" s="275"/>
      <c r="S956" s="275"/>
      <c r="T956" s="275"/>
      <c r="U956" s="275"/>
      <c r="V956" s="275"/>
      <c r="W956" s="275"/>
      <c r="X956" s="275"/>
      <c r="Y956" s="275"/>
      <c r="Z956" s="275"/>
      <c r="AA956" s="275"/>
      <c r="AB956" s="275"/>
      <c r="AC956" s="275"/>
      <c r="AD956" s="275"/>
      <c r="AE956" s="275"/>
      <c r="AF956" s="275"/>
    </row>
    <row r="957" spans="1:32" ht="15.75" customHeight="1">
      <c r="A957" s="332"/>
      <c r="B957" s="275"/>
      <c r="C957" s="275"/>
      <c r="D957" s="275"/>
      <c r="E957" s="275"/>
      <c r="F957" s="275"/>
      <c r="G957" s="275"/>
      <c r="H957" s="275"/>
      <c r="I957" s="275"/>
      <c r="J957" s="275"/>
      <c r="K957" s="275"/>
      <c r="L957" s="307"/>
      <c r="M957" s="275"/>
      <c r="N957" s="275"/>
      <c r="O957" s="275"/>
      <c r="P957" s="275"/>
      <c r="Q957" s="275"/>
      <c r="R957" s="275"/>
      <c r="S957" s="275"/>
      <c r="T957" s="275"/>
      <c r="U957" s="275"/>
      <c r="V957" s="275"/>
      <c r="W957" s="275"/>
      <c r="X957" s="275"/>
      <c r="Y957" s="275"/>
      <c r="Z957" s="275"/>
      <c r="AA957" s="275"/>
      <c r="AB957" s="275"/>
      <c r="AC957" s="275"/>
      <c r="AD957" s="275"/>
      <c r="AE957" s="275"/>
      <c r="AF957" s="275"/>
    </row>
    <row r="958" spans="1:32" ht="15.75" customHeight="1">
      <c r="A958" s="332"/>
      <c r="B958" s="275"/>
      <c r="C958" s="275"/>
      <c r="D958" s="275"/>
      <c r="E958" s="275"/>
      <c r="F958" s="275"/>
      <c r="G958" s="275"/>
      <c r="H958" s="275"/>
      <c r="I958" s="275"/>
      <c r="J958" s="275"/>
      <c r="K958" s="275"/>
      <c r="L958" s="307"/>
      <c r="M958" s="275"/>
      <c r="N958" s="275"/>
      <c r="O958" s="275"/>
      <c r="P958" s="275"/>
      <c r="Q958" s="275"/>
      <c r="R958" s="275"/>
      <c r="S958" s="275"/>
      <c r="T958" s="275"/>
      <c r="U958" s="275"/>
      <c r="V958" s="275"/>
      <c r="W958" s="275"/>
      <c r="X958" s="275"/>
      <c r="Y958" s="275"/>
      <c r="Z958" s="275"/>
      <c r="AA958" s="275"/>
      <c r="AB958" s="275"/>
      <c r="AC958" s="275"/>
      <c r="AD958" s="275"/>
      <c r="AE958" s="275"/>
      <c r="AF958" s="275"/>
    </row>
    <row r="959" spans="1:32" ht="15.75" customHeight="1">
      <c r="A959" s="332"/>
      <c r="B959" s="275"/>
      <c r="C959" s="275"/>
      <c r="D959" s="275"/>
      <c r="E959" s="275"/>
      <c r="F959" s="275"/>
      <c r="G959" s="275"/>
      <c r="H959" s="275"/>
      <c r="I959" s="275"/>
      <c r="J959" s="275"/>
      <c r="K959" s="275"/>
      <c r="L959" s="307"/>
      <c r="M959" s="275"/>
      <c r="N959" s="275"/>
      <c r="O959" s="275"/>
      <c r="P959" s="275"/>
      <c r="Q959" s="275"/>
      <c r="R959" s="275"/>
      <c r="S959" s="275"/>
      <c r="T959" s="275"/>
      <c r="U959" s="275"/>
      <c r="V959" s="275"/>
      <c r="W959" s="275"/>
      <c r="X959" s="275"/>
      <c r="Y959" s="275"/>
      <c r="Z959" s="275"/>
      <c r="AA959" s="275"/>
      <c r="AB959" s="275"/>
      <c r="AC959" s="275"/>
      <c r="AD959" s="275"/>
      <c r="AE959" s="275"/>
      <c r="AF959" s="275"/>
    </row>
    <row r="960" spans="1:32" ht="15.75" customHeight="1">
      <c r="A960" s="332"/>
      <c r="B960" s="275"/>
      <c r="C960" s="275"/>
      <c r="D960" s="275"/>
      <c r="E960" s="275"/>
      <c r="F960" s="275"/>
      <c r="G960" s="275"/>
      <c r="H960" s="275"/>
      <c r="I960" s="275"/>
      <c r="J960" s="275"/>
      <c r="K960" s="275"/>
      <c r="L960" s="307"/>
      <c r="M960" s="275"/>
      <c r="N960" s="275"/>
      <c r="O960" s="275"/>
      <c r="P960" s="275"/>
      <c r="Q960" s="275"/>
      <c r="R960" s="275"/>
      <c r="S960" s="275"/>
      <c r="T960" s="275"/>
      <c r="U960" s="275"/>
      <c r="V960" s="275"/>
      <c r="W960" s="275"/>
      <c r="X960" s="275"/>
      <c r="Y960" s="275"/>
      <c r="Z960" s="275"/>
      <c r="AA960" s="275"/>
      <c r="AB960" s="275"/>
      <c r="AC960" s="275"/>
      <c r="AD960" s="275"/>
      <c r="AE960" s="275"/>
      <c r="AF960" s="275"/>
    </row>
    <row r="961" spans="1:32" ht="15.75" customHeight="1">
      <c r="A961" s="332"/>
      <c r="B961" s="275"/>
      <c r="C961" s="275"/>
      <c r="D961" s="275"/>
      <c r="E961" s="275"/>
      <c r="F961" s="275"/>
      <c r="G961" s="275"/>
      <c r="H961" s="275"/>
      <c r="I961" s="275"/>
      <c r="J961" s="275"/>
      <c r="K961" s="275"/>
      <c r="L961" s="307"/>
      <c r="M961" s="275"/>
      <c r="N961" s="275"/>
      <c r="O961" s="275"/>
      <c r="P961" s="275"/>
      <c r="Q961" s="275"/>
      <c r="R961" s="275"/>
      <c r="S961" s="275"/>
      <c r="T961" s="275"/>
      <c r="U961" s="275"/>
      <c r="V961" s="275"/>
      <c r="W961" s="275"/>
      <c r="X961" s="275"/>
      <c r="Y961" s="275"/>
      <c r="Z961" s="275"/>
      <c r="AA961" s="275"/>
      <c r="AB961" s="275"/>
      <c r="AC961" s="275"/>
      <c r="AD961" s="275"/>
      <c r="AE961" s="275"/>
      <c r="AF961" s="275"/>
    </row>
    <row r="962" spans="1:32" ht="15.75" customHeight="1">
      <c r="A962" s="332"/>
      <c r="B962" s="275"/>
      <c r="C962" s="275"/>
      <c r="D962" s="275"/>
      <c r="E962" s="275"/>
      <c r="F962" s="275"/>
      <c r="G962" s="275"/>
      <c r="H962" s="275"/>
      <c r="I962" s="275"/>
      <c r="J962" s="275"/>
      <c r="K962" s="275"/>
      <c r="L962" s="307"/>
      <c r="M962" s="275"/>
      <c r="N962" s="275"/>
      <c r="O962" s="275"/>
      <c r="P962" s="275"/>
      <c r="Q962" s="275"/>
      <c r="R962" s="275"/>
      <c r="S962" s="275"/>
      <c r="T962" s="275"/>
      <c r="U962" s="275"/>
      <c r="V962" s="275"/>
      <c r="W962" s="275"/>
      <c r="X962" s="275"/>
      <c r="Y962" s="275"/>
      <c r="Z962" s="275"/>
      <c r="AA962" s="275"/>
      <c r="AB962" s="275"/>
      <c r="AC962" s="275"/>
      <c r="AD962" s="275"/>
      <c r="AE962" s="275"/>
      <c r="AF962" s="275"/>
    </row>
    <row r="963" spans="1:32" ht="15.75" customHeight="1">
      <c r="A963" s="332"/>
      <c r="B963" s="275"/>
      <c r="C963" s="275"/>
      <c r="D963" s="275"/>
      <c r="E963" s="275"/>
      <c r="F963" s="275"/>
      <c r="G963" s="275"/>
      <c r="H963" s="275"/>
      <c r="I963" s="275"/>
      <c r="J963" s="275"/>
      <c r="K963" s="275"/>
      <c r="L963" s="307"/>
      <c r="M963" s="275"/>
      <c r="N963" s="275"/>
      <c r="O963" s="275"/>
      <c r="P963" s="275"/>
      <c r="Q963" s="275"/>
      <c r="R963" s="275"/>
      <c r="S963" s="275"/>
      <c r="T963" s="275"/>
      <c r="U963" s="275"/>
      <c r="V963" s="275"/>
      <c r="W963" s="275"/>
      <c r="X963" s="275"/>
      <c r="Y963" s="275"/>
      <c r="Z963" s="275"/>
      <c r="AA963" s="275"/>
      <c r="AB963" s="275"/>
      <c r="AC963" s="275"/>
      <c r="AD963" s="275"/>
      <c r="AE963" s="275"/>
      <c r="AF963" s="275"/>
    </row>
    <row r="964" spans="1:32" ht="15.75" customHeight="1">
      <c r="A964" s="332"/>
      <c r="B964" s="275"/>
      <c r="C964" s="275"/>
      <c r="D964" s="275"/>
      <c r="E964" s="275"/>
      <c r="F964" s="275"/>
      <c r="G964" s="275"/>
      <c r="H964" s="275"/>
      <c r="I964" s="275"/>
      <c r="J964" s="275"/>
      <c r="K964" s="275"/>
      <c r="L964" s="307"/>
      <c r="M964" s="275"/>
      <c r="N964" s="275"/>
      <c r="O964" s="275"/>
      <c r="P964" s="275"/>
      <c r="Q964" s="275"/>
      <c r="R964" s="275"/>
      <c r="S964" s="275"/>
      <c r="T964" s="275"/>
      <c r="U964" s="275"/>
      <c r="V964" s="275"/>
      <c r="W964" s="275"/>
      <c r="X964" s="275"/>
      <c r="Y964" s="275"/>
      <c r="Z964" s="275"/>
      <c r="AA964" s="275"/>
      <c r="AB964" s="275"/>
      <c r="AC964" s="275"/>
      <c r="AD964" s="275"/>
      <c r="AE964" s="275"/>
      <c r="AF964" s="275"/>
    </row>
    <row r="965" spans="1:32" ht="15.75" customHeight="1">
      <c r="A965" s="332"/>
      <c r="B965" s="275"/>
      <c r="C965" s="275"/>
      <c r="D965" s="275"/>
      <c r="E965" s="275"/>
      <c r="F965" s="275"/>
      <c r="G965" s="275"/>
      <c r="H965" s="275"/>
      <c r="I965" s="275"/>
      <c r="J965" s="275"/>
      <c r="K965" s="275"/>
      <c r="L965" s="307"/>
      <c r="M965" s="275"/>
      <c r="N965" s="275"/>
      <c r="O965" s="275"/>
      <c r="P965" s="275"/>
      <c r="Q965" s="275"/>
      <c r="R965" s="275"/>
      <c r="S965" s="275"/>
      <c r="T965" s="275"/>
      <c r="U965" s="275"/>
      <c r="V965" s="275"/>
      <c r="W965" s="275"/>
      <c r="X965" s="275"/>
      <c r="Y965" s="275"/>
      <c r="Z965" s="275"/>
      <c r="AA965" s="275"/>
      <c r="AB965" s="275"/>
      <c r="AC965" s="275"/>
      <c r="AD965" s="275"/>
      <c r="AE965" s="275"/>
      <c r="AF965" s="275"/>
    </row>
    <row r="966" spans="1:32" ht="15.75" customHeight="1">
      <c r="A966" s="332"/>
      <c r="B966" s="275"/>
      <c r="C966" s="275"/>
      <c r="D966" s="275"/>
      <c r="E966" s="275"/>
      <c r="F966" s="275"/>
      <c r="G966" s="275"/>
      <c r="H966" s="275"/>
      <c r="I966" s="275"/>
      <c r="J966" s="275"/>
      <c r="K966" s="275"/>
      <c r="L966" s="307"/>
      <c r="M966" s="275"/>
      <c r="N966" s="275"/>
      <c r="O966" s="275"/>
      <c r="P966" s="275"/>
      <c r="Q966" s="275"/>
      <c r="R966" s="275"/>
      <c r="S966" s="275"/>
      <c r="T966" s="275"/>
      <c r="U966" s="275"/>
      <c r="V966" s="275"/>
      <c r="W966" s="275"/>
      <c r="X966" s="275"/>
      <c r="Y966" s="275"/>
      <c r="Z966" s="275"/>
      <c r="AA966" s="275"/>
      <c r="AB966" s="275"/>
      <c r="AC966" s="275"/>
      <c r="AD966" s="275"/>
      <c r="AE966" s="275"/>
      <c r="AF966" s="275"/>
    </row>
    <row r="967" spans="1:32" ht="15.75" customHeight="1">
      <c r="A967" s="332"/>
      <c r="B967" s="275"/>
      <c r="C967" s="275"/>
      <c r="D967" s="275"/>
      <c r="E967" s="275"/>
      <c r="F967" s="275"/>
      <c r="G967" s="275"/>
      <c r="H967" s="275"/>
      <c r="I967" s="275"/>
      <c r="J967" s="275"/>
      <c r="K967" s="275"/>
      <c r="L967" s="307"/>
      <c r="M967" s="275"/>
      <c r="N967" s="275"/>
      <c r="O967" s="275"/>
      <c r="P967" s="275"/>
      <c r="Q967" s="275"/>
      <c r="R967" s="275"/>
      <c r="S967" s="275"/>
      <c r="T967" s="275"/>
      <c r="U967" s="275"/>
      <c r="V967" s="275"/>
      <c r="W967" s="275"/>
      <c r="X967" s="275"/>
      <c r="Y967" s="275"/>
      <c r="Z967" s="275"/>
      <c r="AA967" s="275"/>
      <c r="AB967" s="275"/>
      <c r="AC967" s="275"/>
      <c r="AD967" s="275"/>
      <c r="AE967" s="275"/>
      <c r="AF967" s="275"/>
    </row>
    <row r="968" spans="1:32" ht="15.75" customHeight="1">
      <c r="A968" s="332"/>
      <c r="B968" s="275"/>
      <c r="C968" s="275"/>
      <c r="D968" s="275"/>
      <c r="E968" s="275"/>
      <c r="F968" s="275"/>
      <c r="G968" s="275"/>
      <c r="H968" s="275"/>
      <c r="I968" s="275"/>
      <c r="J968" s="275"/>
      <c r="K968" s="275"/>
      <c r="L968" s="307"/>
      <c r="M968" s="275"/>
      <c r="N968" s="275"/>
      <c r="O968" s="275"/>
      <c r="P968" s="275"/>
      <c r="Q968" s="275"/>
      <c r="R968" s="275"/>
      <c r="S968" s="275"/>
      <c r="T968" s="275"/>
      <c r="U968" s="275"/>
      <c r="V968" s="275"/>
      <c r="W968" s="275"/>
      <c r="X968" s="275"/>
      <c r="Y968" s="275"/>
      <c r="Z968" s="275"/>
      <c r="AA968" s="275"/>
      <c r="AB968" s="275"/>
      <c r="AC968" s="275"/>
      <c r="AD968" s="275"/>
      <c r="AE968" s="275"/>
      <c r="AF968" s="275"/>
    </row>
    <row r="969" spans="1:32" ht="15.75" customHeight="1">
      <c r="A969" s="332"/>
      <c r="B969" s="275"/>
      <c r="C969" s="275"/>
      <c r="D969" s="275"/>
      <c r="E969" s="275"/>
      <c r="F969" s="275"/>
      <c r="G969" s="275"/>
      <c r="H969" s="275"/>
      <c r="I969" s="275"/>
      <c r="J969" s="275"/>
      <c r="K969" s="275"/>
      <c r="L969" s="307"/>
      <c r="M969" s="275"/>
      <c r="N969" s="275"/>
      <c r="O969" s="275"/>
      <c r="P969" s="275"/>
      <c r="Q969" s="275"/>
      <c r="R969" s="275"/>
      <c r="S969" s="275"/>
      <c r="T969" s="275"/>
      <c r="U969" s="275"/>
      <c r="V969" s="275"/>
      <c r="W969" s="275"/>
      <c r="X969" s="275"/>
      <c r="Y969" s="275"/>
      <c r="Z969" s="275"/>
      <c r="AA969" s="275"/>
      <c r="AB969" s="275"/>
      <c r="AC969" s="275"/>
      <c r="AD969" s="275"/>
      <c r="AE969" s="275"/>
      <c r="AF969" s="275"/>
    </row>
    <row r="970" spans="1:32" ht="15.75" customHeight="1">
      <c r="A970" s="332"/>
      <c r="B970" s="275"/>
      <c r="C970" s="275"/>
      <c r="D970" s="275"/>
      <c r="E970" s="275"/>
      <c r="F970" s="275"/>
      <c r="G970" s="275"/>
      <c r="H970" s="275"/>
      <c r="I970" s="275"/>
      <c r="J970" s="275"/>
      <c r="K970" s="275"/>
      <c r="L970" s="307"/>
      <c r="M970" s="275"/>
      <c r="N970" s="275"/>
      <c r="O970" s="275"/>
      <c r="P970" s="275"/>
      <c r="Q970" s="275"/>
      <c r="R970" s="275"/>
      <c r="S970" s="275"/>
      <c r="T970" s="275"/>
      <c r="U970" s="275"/>
      <c r="V970" s="275"/>
      <c r="W970" s="275"/>
      <c r="X970" s="275"/>
      <c r="Y970" s="275"/>
      <c r="Z970" s="275"/>
      <c r="AA970" s="275"/>
      <c r="AB970" s="275"/>
      <c r="AC970" s="275"/>
      <c r="AD970" s="275"/>
      <c r="AE970" s="275"/>
      <c r="AF970" s="275"/>
    </row>
    <row r="971" spans="1:32" ht="15.75" customHeight="1">
      <c r="A971" s="332"/>
      <c r="B971" s="275"/>
      <c r="C971" s="275"/>
      <c r="D971" s="275"/>
      <c r="E971" s="275"/>
      <c r="F971" s="275"/>
      <c r="G971" s="275"/>
      <c r="H971" s="275"/>
      <c r="I971" s="275"/>
      <c r="J971" s="275"/>
      <c r="K971" s="275"/>
      <c r="L971" s="307"/>
      <c r="M971" s="275"/>
      <c r="N971" s="275"/>
      <c r="O971" s="275"/>
      <c r="P971" s="275"/>
      <c r="Q971" s="275"/>
      <c r="R971" s="275"/>
      <c r="S971" s="275"/>
      <c r="T971" s="275"/>
      <c r="U971" s="275"/>
      <c r="V971" s="275"/>
      <c r="W971" s="275"/>
      <c r="X971" s="275"/>
      <c r="Y971" s="275"/>
      <c r="Z971" s="275"/>
      <c r="AA971" s="275"/>
      <c r="AB971" s="275"/>
      <c r="AC971" s="275"/>
      <c r="AD971" s="275"/>
      <c r="AE971" s="275"/>
      <c r="AF971" s="275"/>
    </row>
    <row r="972" spans="1:32" ht="15.75" customHeight="1">
      <c r="A972" s="332"/>
      <c r="B972" s="275"/>
      <c r="C972" s="275"/>
      <c r="D972" s="275"/>
      <c r="E972" s="275"/>
      <c r="F972" s="275"/>
      <c r="G972" s="275"/>
      <c r="H972" s="275"/>
      <c r="I972" s="275"/>
      <c r="J972" s="275"/>
      <c r="K972" s="275"/>
      <c r="L972" s="307"/>
      <c r="M972" s="275"/>
      <c r="N972" s="275"/>
      <c r="O972" s="275"/>
      <c r="P972" s="275"/>
      <c r="Q972" s="275"/>
      <c r="R972" s="275"/>
      <c r="S972" s="275"/>
      <c r="T972" s="275"/>
      <c r="U972" s="275"/>
      <c r="V972" s="275"/>
      <c r="W972" s="275"/>
      <c r="X972" s="275"/>
      <c r="Y972" s="275"/>
      <c r="Z972" s="275"/>
      <c r="AA972" s="275"/>
      <c r="AB972" s="275"/>
      <c r="AC972" s="275"/>
      <c r="AD972" s="275"/>
      <c r="AE972" s="275"/>
      <c r="AF972" s="275"/>
    </row>
    <row r="973" spans="1:32" ht="15.75" customHeight="1">
      <c r="A973" s="332"/>
      <c r="B973" s="275"/>
      <c r="C973" s="275"/>
      <c r="D973" s="275"/>
      <c r="E973" s="275"/>
      <c r="F973" s="275"/>
      <c r="G973" s="275"/>
      <c r="H973" s="275"/>
      <c r="I973" s="275"/>
      <c r="J973" s="275"/>
      <c r="K973" s="275"/>
      <c r="L973" s="307"/>
      <c r="M973" s="275"/>
      <c r="N973" s="275"/>
      <c r="O973" s="275"/>
      <c r="P973" s="275"/>
      <c r="Q973" s="275"/>
      <c r="R973" s="275"/>
      <c r="S973" s="275"/>
      <c r="T973" s="275"/>
      <c r="U973" s="275"/>
      <c r="V973" s="275"/>
      <c r="W973" s="275"/>
      <c r="X973" s="275"/>
      <c r="Y973" s="275"/>
      <c r="Z973" s="275"/>
      <c r="AA973" s="275"/>
      <c r="AB973" s="275"/>
      <c r="AC973" s="275"/>
      <c r="AD973" s="275"/>
      <c r="AE973" s="275"/>
      <c r="AF973" s="275"/>
    </row>
    <row r="974" spans="1:32" ht="15.75" customHeight="1">
      <c r="A974" s="332"/>
      <c r="B974" s="275"/>
      <c r="C974" s="275"/>
      <c r="D974" s="275"/>
      <c r="E974" s="275"/>
      <c r="F974" s="275"/>
      <c r="G974" s="275"/>
      <c r="H974" s="275"/>
      <c r="I974" s="275"/>
      <c r="J974" s="275"/>
      <c r="K974" s="275"/>
      <c r="L974" s="307"/>
      <c r="M974" s="275"/>
      <c r="N974" s="275"/>
      <c r="O974" s="275"/>
      <c r="P974" s="275"/>
      <c r="Q974" s="275"/>
      <c r="R974" s="275"/>
      <c r="S974" s="275"/>
      <c r="T974" s="275"/>
      <c r="U974" s="275"/>
      <c r="V974" s="275"/>
      <c r="W974" s="275"/>
      <c r="X974" s="275"/>
      <c r="Y974" s="275"/>
      <c r="Z974" s="275"/>
      <c r="AA974" s="275"/>
      <c r="AB974" s="275"/>
      <c r="AC974" s="275"/>
      <c r="AD974" s="275"/>
      <c r="AE974" s="275"/>
      <c r="AF974" s="275"/>
    </row>
    <row r="975" spans="1:32" ht="15.75" customHeight="1">
      <c r="A975" s="332"/>
      <c r="B975" s="275"/>
      <c r="C975" s="275"/>
      <c r="D975" s="275"/>
      <c r="E975" s="275"/>
      <c r="F975" s="275"/>
      <c r="G975" s="275"/>
      <c r="H975" s="275"/>
      <c r="I975" s="275"/>
      <c r="J975" s="275"/>
      <c r="K975" s="275"/>
      <c r="L975" s="307"/>
      <c r="M975" s="275"/>
      <c r="N975" s="275"/>
      <c r="O975" s="275"/>
      <c r="P975" s="275"/>
      <c r="Q975" s="275"/>
      <c r="R975" s="275"/>
      <c r="S975" s="275"/>
      <c r="T975" s="275"/>
      <c r="U975" s="275"/>
      <c r="V975" s="275"/>
      <c r="W975" s="275"/>
      <c r="X975" s="275"/>
      <c r="Y975" s="275"/>
      <c r="Z975" s="275"/>
      <c r="AA975" s="275"/>
      <c r="AB975" s="275"/>
      <c r="AC975" s="275"/>
      <c r="AD975" s="275"/>
      <c r="AE975" s="275"/>
      <c r="AF975" s="275"/>
    </row>
    <row r="976" spans="1:32" ht="15.75" customHeight="1">
      <c r="A976" s="332"/>
      <c r="B976" s="275"/>
      <c r="C976" s="275"/>
      <c r="D976" s="275"/>
      <c r="E976" s="275"/>
      <c r="F976" s="275"/>
      <c r="G976" s="275"/>
      <c r="H976" s="275"/>
      <c r="I976" s="275"/>
      <c r="J976" s="275"/>
      <c r="K976" s="275"/>
      <c r="L976" s="307"/>
      <c r="M976" s="275"/>
      <c r="N976" s="275"/>
      <c r="O976" s="275"/>
      <c r="P976" s="275"/>
      <c r="Q976" s="275"/>
      <c r="R976" s="275"/>
      <c r="S976" s="275"/>
      <c r="T976" s="275"/>
      <c r="U976" s="275"/>
      <c r="V976" s="275"/>
      <c r="W976" s="275"/>
      <c r="X976" s="275"/>
      <c r="Y976" s="275"/>
      <c r="Z976" s="275"/>
      <c r="AA976" s="275"/>
      <c r="AB976" s="275"/>
      <c r="AC976" s="275"/>
      <c r="AD976" s="275"/>
      <c r="AE976" s="275"/>
      <c r="AF976" s="275"/>
    </row>
    <row r="977" spans="1:32" ht="15.75" customHeight="1">
      <c r="A977" s="332"/>
      <c r="B977" s="275"/>
      <c r="C977" s="275"/>
      <c r="D977" s="275"/>
      <c r="E977" s="275"/>
      <c r="F977" s="275"/>
      <c r="G977" s="275"/>
      <c r="H977" s="275"/>
      <c r="I977" s="275"/>
      <c r="J977" s="275"/>
      <c r="K977" s="275"/>
      <c r="L977" s="307"/>
      <c r="M977" s="275"/>
      <c r="N977" s="275"/>
      <c r="O977" s="275"/>
      <c r="P977" s="275"/>
      <c r="Q977" s="275"/>
      <c r="R977" s="275"/>
      <c r="S977" s="275"/>
      <c r="T977" s="275"/>
      <c r="U977" s="275"/>
      <c r="V977" s="275"/>
      <c r="W977" s="275"/>
      <c r="X977" s="275"/>
      <c r="Y977" s="275"/>
      <c r="Z977" s="275"/>
      <c r="AA977" s="275"/>
      <c r="AB977" s="275"/>
      <c r="AC977" s="275"/>
      <c r="AD977" s="275"/>
      <c r="AE977" s="275"/>
      <c r="AF977" s="275"/>
    </row>
    <row r="978" spans="1:32" ht="15.75" customHeight="1">
      <c r="A978" s="332"/>
      <c r="B978" s="275"/>
      <c r="C978" s="275"/>
      <c r="D978" s="275"/>
      <c r="E978" s="275"/>
      <c r="F978" s="275"/>
      <c r="G978" s="275"/>
      <c r="H978" s="275"/>
      <c r="I978" s="275"/>
      <c r="J978" s="275"/>
      <c r="K978" s="275"/>
      <c r="L978" s="307"/>
      <c r="M978" s="275"/>
      <c r="N978" s="275"/>
      <c r="O978" s="275"/>
      <c r="P978" s="275"/>
      <c r="Q978" s="275"/>
      <c r="R978" s="275"/>
      <c r="S978" s="275"/>
      <c r="T978" s="275"/>
      <c r="U978" s="275"/>
      <c r="V978" s="275"/>
      <c r="W978" s="275"/>
      <c r="X978" s="275"/>
      <c r="Y978" s="275"/>
      <c r="Z978" s="275"/>
      <c r="AA978" s="275"/>
      <c r="AB978" s="275"/>
      <c r="AC978" s="275"/>
      <c r="AD978" s="275"/>
      <c r="AE978" s="275"/>
      <c r="AF978" s="275"/>
    </row>
    <row r="979" spans="1:32" ht="15.75" customHeight="1">
      <c r="A979" s="332"/>
      <c r="B979" s="275"/>
      <c r="C979" s="275"/>
      <c r="D979" s="275"/>
      <c r="E979" s="275"/>
      <c r="F979" s="275"/>
      <c r="G979" s="275"/>
      <c r="H979" s="275"/>
      <c r="I979" s="275"/>
      <c r="J979" s="275"/>
      <c r="K979" s="275"/>
      <c r="L979" s="307"/>
      <c r="M979" s="275"/>
      <c r="N979" s="275"/>
      <c r="O979" s="275"/>
      <c r="P979" s="275"/>
      <c r="Q979" s="275"/>
      <c r="R979" s="275"/>
      <c r="S979" s="275"/>
      <c r="T979" s="275"/>
      <c r="U979" s="275"/>
      <c r="V979" s="275"/>
      <c r="W979" s="275"/>
      <c r="X979" s="275"/>
      <c r="Y979" s="275"/>
      <c r="Z979" s="275"/>
      <c r="AA979" s="275"/>
      <c r="AB979" s="275"/>
      <c r="AC979" s="275"/>
      <c r="AD979" s="275"/>
      <c r="AE979" s="275"/>
      <c r="AF979" s="275"/>
    </row>
    <row r="980" spans="1:32" ht="15.75" customHeight="1">
      <c r="A980" s="332"/>
      <c r="B980" s="275"/>
      <c r="C980" s="275"/>
      <c r="D980" s="275"/>
      <c r="E980" s="275"/>
      <c r="F980" s="275"/>
      <c r="G980" s="275"/>
      <c r="H980" s="275"/>
      <c r="I980" s="275"/>
      <c r="J980" s="275"/>
      <c r="K980" s="275"/>
      <c r="L980" s="307"/>
      <c r="M980" s="275"/>
      <c r="N980" s="275"/>
      <c r="O980" s="275"/>
      <c r="P980" s="275"/>
      <c r="Q980" s="275"/>
      <c r="R980" s="275"/>
      <c r="S980" s="275"/>
      <c r="T980" s="275"/>
      <c r="U980" s="275"/>
      <c r="V980" s="275"/>
      <c r="W980" s="275"/>
      <c r="X980" s="275"/>
      <c r="Y980" s="275"/>
      <c r="Z980" s="275"/>
      <c r="AA980" s="275"/>
      <c r="AB980" s="275"/>
      <c r="AC980" s="275"/>
      <c r="AD980" s="275"/>
      <c r="AE980" s="275"/>
      <c r="AF980" s="275"/>
    </row>
    <row r="981" spans="1:32" ht="15.75" customHeight="1">
      <c r="A981" s="332"/>
      <c r="B981" s="275"/>
      <c r="C981" s="275"/>
      <c r="D981" s="275"/>
      <c r="E981" s="275"/>
      <c r="F981" s="275"/>
      <c r="G981" s="275"/>
      <c r="H981" s="275"/>
      <c r="I981" s="275"/>
      <c r="J981" s="275"/>
      <c r="K981" s="275"/>
      <c r="L981" s="307"/>
      <c r="M981" s="275"/>
      <c r="N981" s="275"/>
      <c r="O981" s="275"/>
      <c r="P981" s="275"/>
      <c r="Q981" s="275"/>
      <c r="R981" s="275"/>
      <c r="S981" s="275"/>
      <c r="T981" s="275"/>
      <c r="U981" s="275"/>
      <c r="V981" s="275"/>
      <c r="W981" s="275"/>
      <c r="X981" s="275"/>
      <c r="Y981" s="275"/>
      <c r="Z981" s="275"/>
      <c r="AA981" s="275"/>
      <c r="AB981" s="275"/>
      <c r="AC981" s="275"/>
      <c r="AD981" s="275"/>
      <c r="AE981" s="275"/>
      <c r="AF981" s="275"/>
    </row>
    <row r="982" spans="1:32" ht="15.75" customHeight="1">
      <c r="A982" s="332"/>
      <c r="B982" s="275"/>
      <c r="C982" s="275"/>
      <c r="D982" s="275"/>
      <c r="E982" s="275"/>
      <c r="F982" s="275"/>
      <c r="G982" s="275"/>
      <c r="H982" s="275"/>
      <c r="I982" s="275"/>
      <c r="J982" s="275"/>
      <c r="K982" s="275"/>
      <c r="L982" s="307"/>
      <c r="M982" s="275"/>
      <c r="N982" s="275"/>
      <c r="O982" s="275"/>
      <c r="P982" s="275"/>
      <c r="Q982" s="275"/>
      <c r="R982" s="275"/>
      <c r="S982" s="275"/>
      <c r="T982" s="275"/>
      <c r="U982" s="275"/>
      <c r="V982" s="275"/>
      <c r="W982" s="275"/>
      <c r="X982" s="275"/>
      <c r="Y982" s="275"/>
      <c r="Z982" s="275"/>
      <c r="AA982" s="275"/>
      <c r="AB982" s="275"/>
      <c r="AC982" s="275"/>
      <c r="AD982" s="275"/>
      <c r="AE982" s="275"/>
      <c r="AF982" s="275"/>
    </row>
    <row r="983" spans="1:32" ht="15.75" customHeight="1">
      <c r="A983" s="332"/>
      <c r="B983" s="275"/>
      <c r="C983" s="275"/>
      <c r="D983" s="275"/>
      <c r="E983" s="275"/>
      <c r="F983" s="275"/>
      <c r="G983" s="275"/>
      <c r="H983" s="275"/>
      <c r="I983" s="275"/>
      <c r="J983" s="275"/>
      <c r="K983" s="275"/>
      <c r="L983" s="307"/>
      <c r="M983" s="275"/>
      <c r="N983" s="275"/>
      <c r="O983" s="275"/>
      <c r="P983" s="275"/>
      <c r="Q983" s="275"/>
      <c r="R983" s="275"/>
      <c r="S983" s="275"/>
      <c r="T983" s="275"/>
      <c r="U983" s="275"/>
      <c r="V983" s="275"/>
      <c r="W983" s="275"/>
      <c r="X983" s="275"/>
      <c r="Y983" s="275"/>
      <c r="Z983" s="275"/>
      <c r="AA983" s="275"/>
      <c r="AB983" s="275"/>
      <c r="AC983" s="275"/>
      <c r="AD983" s="275"/>
      <c r="AE983" s="275"/>
      <c r="AF983" s="275"/>
    </row>
    <row r="984" spans="1:32" ht="15.75" customHeight="1">
      <c r="A984" s="332"/>
      <c r="B984" s="275"/>
      <c r="C984" s="275"/>
      <c r="D984" s="275"/>
      <c r="E984" s="275"/>
      <c r="F984" s="275"/>
      <c r="G984" s="275"/>
      <c r="H984" s="275"/>
      <c r="I984" s="275"/>
      <c r="J984" s="275"/>
      <c r="K984" s="275"/>
      <c r="L984" s="307"/>
      <c r="M984" s="275"/>
      <c r="N984" s="275"/>
      <c r="O984" s="275"/>
      <c r="P984" s="275"/>
      <c r="Q984" s="275"/>
      <c r="R984" s="275"/>
      <c r="S984" s="275"/>
      <c r="T984" s="275"/>
      <c r="U984" s="275"/>
      <c r="V984" s="275"/>
      <c r="W984" s="275"/>
      <c r="X984" s="275"/>
      <c r="Y984" s="275"/>
      <c r="Z984" s="275"/>
      <c r="AA984" s="275"/>
      <c r="AB984" s="275"/>
      <c r="AC984" s="275"/>
      <c r="AD984" s="275"/>
      <c r="AE984" s="275"/>
      <c r="AF984" s="275"/>
    </row>
    <row r="985" spans="1:32" ht="15.75" customHeight="1">
      <c r="A985" s="332"/>
      <c r="B985" s="275"/>
      <c r="C985" s="275"/>
      <c r="D985" s="275"/>
      <c r="E985" s="275"/>
      <c r="F985" s="275"/>
      <c r="G985" s="275"/>
      <c r="H985" s="275"/>
      <c r="I985" s="275"/>
      <c r="J985" s="275"/>
      <c r="K985" s="275"/>
      <c r="L985" s="307"/>
      <c r="M985" s="275"/>
      <c r="N985" s="275"/>
      <c r="O985" s="275"/>
      <c r="P985" s="275"/>
      <c r="Q985" s="275"/>
      <c r="R985" s="275"/>
      <c r="S985" s="275"/>
      <c r="T985" s="275"/>
      <c r="U985" s="275"/>
      <c r="V985" s="275"/>
      <c r="W985" s="275"/>
      <c r="X985" s="275"/>
      <c r="Y985" s="275"/>
      <c r="Z985" s="275"/>
      <c r="AA985" s="275"/>
      <c r="AB985" s="275"/>
      <c r="AC985" s="275"/>
      <c r="AD985" s="275"/>
      <c r="AE985" s="275"/>
      <c r="AF985" s="275"/>
    </row>
    <row r="986" spans="1:32" ht="15.75" customHeight="1">
      <c r="A986" s="332"/>
      <c r="B986" s="275"/>
      <c r="C986" s="275"/>
      <c r="D986" s="275"/>
      <c r="E986" s="275"/>
      <c r="F986" s="275"/>
      <c r="G986" s="275"/>
      <c r="H986" s="275"/>
      <c r="I986" s="275"/>
      <c r="J986" s="275"/>
      <c r="K986" s="275"/>
      <c r="L986" s="307"/>
      <c r="M986" s="275"/>
      <c r="N986" s="275"/>
      <c r="O986" s="275"/>
      <c r="P986" s="275"/>
      <c r="Q986" s="275"/>
      <c r="R986" s="275"/>
      <c r="S986" s="275"/>
      <c r="T986" s="275"/>
      <c r="U986" s="275"/>
      <c r="V986" s="275"/>
      <c r="W986" s="275"/>
      <c r="X986" s="275"/>
      <c r="Y986" s="275"/>
      <c r="Z986" s="275"/>
      <c r="AA986" s="275"/>
      <c r="AB986" s="275"/>
      <c r="AC986" s="275"/>
      <c r="AD986" s="275"/>
      <c r="AE986" s="275"/>
      <c r="AF986" s="275"/>
    </row>
    <row r="987" spans="1:32" ht="15.75" customHeight="1">
      <c r="A987" s="332"/>
      <c r="B987" s="275"/>
      <c r="C987" s="275"/>
      <c r="D987" s="275"/>
      <c r="E987" s="275"/>
      <c r="F987" s="275"/>
      <c r="G987" s="275"/>
      <c r="H987" s="275"/>
      <c r="I987" s="275"/>
      <c r="J987" s="275"/>
      <c r="K987" s="275"/>
      <c r="L987" s="307"/>
      <c r="M987" s="275"/>
      <c r="N987" s="275"/>
      <c r="O987" s="275"/>
      <c r="P987" s="275"/>
      <c r="Q987" s="275"/>
      <c r="R987" s="275"/>
      <c r="S987" s="275"/>
      <c r="T987" s="275"/>
      <c r="U987" s="275"/>
      <c r="V987" s="275"/>
      <c r="W987" s="275"/>
      <c r="X987" s="275"/>
      <c r="Y987" s="275"/>
      <c r="Z987" s="275"/>
      <c r="AA987" s="275"/>
      <c r="AB987" s="275"/>
      <c r="AC987" s="275"/>
      <c r="AD987" s="275"/>
      <c r="AE987" s="275"/>
      <c r="AF987" s="275"/>
    </row>
    <row r="988" spans="1:32" ht="15.75" customHeight="1">
      <c r="A988" s="332"/>
      <c r="B988" s="275"/>
      <c r="C988" s="275"/>
      <c r="D988" s="275"/>
      <c r="E988" s="275"/>
      <c r="F988" s="275"/>
      <c r="G988" s="275"/>
      <c r="H988" s="275"/>
      <c r="I988" s="275"/>
      <c r="J988" s="275"/>
      <c r="K988" s="275"/>
      <c r="L988" s="307"/>
      <c r="M988" s="275"/>
      <c r="N988" s="275"/>
      <c r="O988" s="275"/>
      <c r="P988" s="275"/>
      <c r="Q988" s="275"/>
      <c r="R988" s="275"/>
      <c r="S988" s="275"/>
      <c r="T988" s="275"/>
      <c r="U988" s="275"/>
      <c r="V988" s="275"/>
      <c r="W988" s="275"/>
      <c r="X988" s="275"/>
      <c r="Y988" s="275"/>
      <c r="Z988" s="275"/>
      <c r="AA988" s="275"/>
      <c r="AB988" s="275"/>
      <c r="AC988" s="275"/>
      <c r="AD988" s="275"/>
      <c r="AE988" s="275"/>
      <c r="AF988" s="275"/>
    </row>
    <row r="989" spans="1:32" ht="15.75" customHeight="1">
      <c r="A989" s="332"/>
      <c r="B989" s="275"/>
      <c r="C989" s="275"/>
      <c r="D989" s="275"/>
      <c r="E989" s="275"/>
      <c r="F989" s="275"/>
      <c r="G989" s="275"/>
      <c r="H989" s="275"/>
      <c r="I989" s="275"/>
      <c r="J989" s="275"/>
      <c r="K989" s="275"/>
      <c r="L989" s="307"/>
      <c r="M989" s="275"/>
      <c r="N989" s="275"/>
      <c r="O989" s="275"/>
      <c r="P989" s="275"/>
      <c r="Q989" s="275"/>
      <c r="R989" s="275"/>
      <c r="S989" s="275"/>
      <c r="T989" s="275"/>
      <c r="U989" s="275"/>
      <c r="V989" s="275"/>
      <c r="W989" s="275"/>
      <c r="X989" s="275"/>
      <c r="Y989" s="275"/>
      <c r="Z989" s="275"/>
      <c r="AA989" s="275"/>
      <c r="AB989" s="275"/>
      <c r="AC989" s="275"/>
      <c r="AD989" s="275"/>
      <c r="AE989" s="275"/>
      <c r="AF989" s="275"/>
    </row>
    <row r="990" spans="1:32" ht="15.75" customHeight="1">
      <c r="A990" s="332"/>
      <c r="B990" s="275"/>
      <c r="C990" s="275"/>
      <c r="D990" s="275"/>
      <c r="E990" s="275"/>
      <c r="F990" s="275"/>
      <c r="G990" s="275"/>
      <c r="H990" s="275"/>
      <c r="I990" s="275"/>
      <c r="J990" s="275"/>
      <c r="K990" s="275"/>
      <c r="L990" s="307"/>
      <c r="M990" s="275"/>
      <c r="N990" s="275"/>
      <c r="O990" s="275"/>
      <c r="P990" s="275"/>
      <c r="Q990" s="275"/>
      <c r="R990" s="275"/>
      <c r="S990" s="275"/>
      <c r="T990" s="275"/>
      <c r="U990" s="275"/>
      <c r="V990" s="275"/>
      <c r="W990" s="275"/>
      <c r="X990" s="275"/>
      <c r="Y990" s="275"/>
      <c r="Z990" s="275"/>
      <c r="AA990" s="275"/>
      <c r="AB990" s="275"/>
      <c r="AC990" s="275"/>
      <c r="AD990" s="275"/>
      <c r="AE990" s="275"/>
      <c r="AF990" s="275"/>
    </row>
    <row r="991" spans="1:32" ht="15.75" customHeight="1">
      <c r="A991" s="332"/>
      <c r="B991" s="275"/>
      <c r="C991" s="275"/>
      <c r="D991" s="275"/>
      <c r="E991" s="275"/>
      <c r="F991" s="275"/>
      <c r="G991" s="275"/>
      <c r="H991" s="275"/>
      <c r="I991" s="275"/>
      <c r="J991" s="275"/>
      <c r="K991" s="275"/>
      <c r="L991" s="307"/>
      <c r="M991" s="275"/>
      <c r="N991" s="275"/>
      <c r="O991" s="275"/>
      <c r="P991" s="275"/>
      <c r="Q991" s="275"/>
      <c r="R991" s="275"/>
      <c r="S991" s="275"/>
      <c r="T991" s="275"/>
      <c r="U991" s="275"/>
      <c r="V991" s="275"/>
      <c r="W991" s="275"/>
      <c r="X991" s="275"/>
      <c r="Y991" s="275"/>
      <c r="Z991" s="275"/>
      <c r="AA991" s="275"/>
      <c r="AB991" s="275"/>
      <c r="AC991" s="275"/>
      <c r="AD991" s="275"/>
      <c r="AE991" s="275"/>
      <c r="AF991" s="275"/>
    </row>
    <row r="992" spans="1:32" ht="15.75" customHeight="1">
      <c r="A992" s="332"/>
      <c r="B992" s="275"/>
      <c r="C992" s="275"/>
      <c r="D992" s="275"/>
      <c r="E992" s="275"/>
      <c r="F992" s="275"/>
      <c r="G992" s="275"/>
      <c r="H992" s="275"/>
      <c r="I992" s="275"/>
      <c r="J992" s="275"/>
      <c r="K992" s="275"/>
      <c r="L992" s="307"/>
      <c r="M992" s="275"/>
      <c r="N992" s="275"/>
      <c r="O992" s="275"/>
      <c r="P992" s="275"/>
      <c r="Q992" s="275"/>
      <c r="R992" s="275"/>
      <c r="S992" s="275"/>
      <c r="T992" s="275"/>
      <c r="U992" s="275"/>
      <c r="V992" s="275"/>
      <c r="W992" s="275"/>
      <c r="X992" s="275"/>
      <c r="Y992" s="275"/>
      <c r="Z992" s="275"/>
      <c r="AA992" s="275"/>
      <c r="AB992" s="275"/>
      <c r="AC992" s="275"/>
      <c r="AD992" s="275"/>
      <c r="AE992" s="275"/>
      <c r="AF992" s="275"/>
    </row>
    <row r="993" spans="1:32" ht="15.75" customHeight="1">
      <c r="A993" s="332"/>
      <c r="B993" s="275"/>
      <c r="C993" s="275"/>
      <c r="D993" s="275"/>
      <c r="E993" s="275"/>
      <c r="F993" s="275"/>
      <c r="G993" s="275"/>
      <c r="H993" s="275"/>
      <c r="I993" s="275"/>
      <c r="J993" s="275"/>
      <c r="K993" s="275"/>
      <c r="L993" s="307"/>
      <c r="M993" s="275"/>
      <c r="N993" s="275"/>
      <c r="O993" s="275"/>
      <c r="P993" s="275"/>
      <c r="Q993" s="275"/>
      <c r="R993" s="275"/>
      <c r="S993" s="275"/>
      <c r="T993" s="275"/>
      <c r="U993" s="275"/>
      <c r="V993" s="275"/>
      <c r="W993" s="275"/>
      <c r="X993" s="275"/>
      <c r="Y993" s="275"/>
      <c r="Z993" s="275"/>
      <c r="AA993" s="275"/>
      <c r="AB993" s="275"/>
      <c r="AC993" s="275"/>
      <c r="AD993" s="275"/>
      <c r="AE993" s="275"/>
      <c r="AF993" s="275"/>
    </row>
    <row r="994" spans="1:32" ht="15.75" customHeight="1">
      <c r="A994" s="332"/>
      <c r="B994" s="275"/>
      <c r="C994" s="275"/>
      <c r="D994" s="275"/>
      <c r="E994" s="275"/>
      <c r="F994" s="275"/>
      <c r="G994" s="275"/>
      <c r="H994" s="275"/>
      <c r="I994" s="275"/>
      <c r="J994" s="275"/>
      <c r="K994" s="275"/>
      <c r="L994" s="307"/>
      <c r="M994" s="275"/>
      <c r="N994" s="275"/>
      <c r="O994" s="275"/>
      <c r="P994" s="275"/>
      <c r="Q994" s="275"/>
      <c r="R994" s="275"/>
      <c r="S994" s="275"/>
      <c r="T994" s="275"/>
      <c r="U994" s="275"/>
      <c r="V994" s="275"/>
      <c r="W994" s="275"/>
      <c r="X994" s="275"/>
      <c r="Y994" s="275"/>
      <c r="Z994" s="275"/>
      <c r="AA994" s="275"/>
      <c r="AB994" s="275"/>
      <c r="AC994" s="275"/>
      <c r="AD994" s="275"/>
      <c r="AE994" s="275"/>
      <c r="AF994" s="275"/>
    </row>
    <row r="995" spans="1:32" ht="15.75" customHeight="1">
      <c r="A995" s="332"/>
      <c r="B995" s="275"/>
      <c r="C995" s="275"/>
      <c r="D995" s="275"/>
      <c r="E995" s="275"/>
      <c r="F995" s="275"/>
      <c r="G995" s="275"/>
      <c r="H995" s="275"/>
      <c r="I995" s="275"/>
      <c r="J995" s="275"/>
      <c r="K995" s="275"/>
      <c r="L995" s="307"/>
      <c r="M995" s="275"/>
      <c r="N995" s="275"/>
      <c r="O995" s="275"/>
      <c r="P995" s="275"/>
      <c r="Q995" s="275"/>
      <c r="R995" s="275"/>
      <c r="S995" s="275"/>
      <c r="T995" s="275"/>
      <c r="U995" s="275"/>
      <c r="V995" s="275"/>
      <c r="W995" s="275"/>
      <c r="X995" s="275"/>
      <c r="Y995" s="275"/>
      <c r="Z995" s="275"/>
      <c r="AA995" s="275"/>
      <c r="AB995" s="275"/>
      <c r="AC995" s="275"/>
      <c r="AD995" s="275"/>
      <c r="AE995" s="275"/>
      <c r="AF995" s="275"/>
    </row>
    <row r="996" spans="1:32" ht="15.75" customHeight="1">
      <c r="A996" s="332"/>
      <c r="B996" s="275"/>
      <c r="C996" s="275"/>
      <c r="D996" s="275"/>
      <c r="E996" s="275"/>
      <c r="F996" s="275"/>
      <c r="G996" s="275"/>
      <c r="H996" s="275"/>
      <c r="I996" s="275"/>
      <c r="J996" s="275"/>
      <c r="K996" s="275"/>
      <c r="L996" s="307"/>
      <c r="M996" s="275"/>
      <c r="N996" s="275"/>
      <c r="O996" s="275"/>
      <c r="P996" s="275"/>
      <c r="Q996" s="275"/>
      <c r="R996" s="275"/>
      <c r="S996" s="275"/>
      <c r="T996" s="275"/>
      <c r="U996" s="275"/>
      <c r="V996" s="275"/>
      <c r="W996" s="275"/>
      <c r="X996" s="275"/>
      <c r="Y996" s="275"/>
      <c r="Z996" s="275"/>
      <c r="AA996" s="275"/>
      <c r="AB996" s="275"/>
      <c r="AC996" s="275"/>
      <c r="AD996" s="275"/>
      <c r="AE996" s="275"/>
      <c r="AF996" s="275"/>
    </row>
    <row r="997" spans="1:32" ht="15.75" customHeight="1">
      <c r="A997" s="332"/>
      <c r="B997" s="275"/>
      <c r="C997" s="275"/>
      <c r="D997" s="275"/>
      <c r="E997" s="275"/>
      <c r="F997" s="275"/>
      <c r="G997" s="275"/>
      <c r="H997" s="275"/>
      <c r="I997" s="275"/>
      <c r="J997" s="275"/>
      <c r="K997" s="275"/>
      <c r="L997" s="307"/>
      <c r="M997" s="275"/>
      <c r="N997" s="275"/>
      <c r="O997" s="275"/>
      <c r="P997" s="275"/>
      <c r="Q997" s="275"/>
      <c r="R997" s="275"/>
      <c r="S997" s="275"/>
      <c r="T997" s="275"/>
      <c r="U997" s="275"/>
      <c r="V997" s="275"/>
      <c r="W997" s="275"/>
      <c r="X997" s="275"/>
      <c r="Y997" s="275"/>
      <c r="Z997" s="275"/>
      <c r="AA997" s="275"/>
      <c r="AB997" s="275"/>
      <c r="AC997" s="275"/>
      <c r="AD997" s="275"/>
      <c r="AE997" s="275"/>
      <c r="AF997" s="275"/>
    </row>
    <row r="998" spans="1:32" ht="15.75" customHeight="1">
      <c r="A998" s="332"/>
      <c r="B998" s="275"/>
      <c r="C998" s="275"/>
      <c r="D998" s="275"/>
      <c r="E998" s="275"/>
      <c r="F998" s="275"/>
      <c r="G998" s="275"/>
      <c r="H998" s="275"/>
      <c r="I998" s="275"/>
      <c r="J998" s="275"/>
      <c r="K998" s="275"/>
      <c r="L998" s="307"/>
      <c r="M998" s="275"/>
      <c r="N998" s="275"/>
      <c r="O998" s="275"/>
      <c r="P998" s="275"/>
      <c r="Q998" s="275"/>
      <c r="R998" s="275"/>
      <c r="S998" s="275"/>
      <c r="T998" s="275"/>
      <c r="U998" s="275"/>
      <c r="V998" s="275"/>
      <c r="W998" s="275"/>
      <c r="X998" s="275"/>
      <c r="Y998" s="275"/>
      <c r="Z998" s="275"/>
      <c r="AA998" s="275"/>
      <c r="AB998" s="275"/>
      <c r="AC998" s="275"/>
      <c r="AD998" s="275"/>
      <c r="AE998" s="275"/>
      <c r="AF998" s="275"/>
    </row>
    <row r="999" spans="1:32" ht="15.75" customHeight="1">
      <c r="A999" s="332"/>
      <c r="B999" s="275"/>
      <c r="C999" s="275"/>
      <c r="D999" s="275"/>
      <c r="E999" s="275"/>
      <c r="F999" s="275"/>
      <c r="G999" s="275"/>
      <c r="H999" s="275"/>
      <c r="I999" s="275"/>
      <c r="J999" s="275"/>
      <c r="K999" s="275"/>
      <c r="L999" s="307"/>
      <c r="M999" s="275"/>
      <c r="N999" s="275"/>
      <c r="O999" s="275"/>
      <c r="P999" s="275"/>
      <c r="Q999" s="275"/>
      <c r="R999" s="275"/>
      <c r="S999" s="275"/>
      <c r="T999" s="275"/>
      <c r="U999" s="275"/>
      <c r="V999" s="275"/>
      <c r="W999" s="275"/>
      <c r="X999" s="275"/>
      <c r="Y999" s="275"/>
      <c r="Z999" s="275"/>
      <c r="AA999" s="275"/>
      <c r="AB999" s="275"/>
      <c r="AC999" s="275"/>
      <c r="AD999" s="275"/>
      <c r="AE999" s="275"/>
      <c r="AF999" s="275"/>
    </row>
    <row r="1000" spans="1:32" ht="15.75" customHeight="1">
      <c r="A1000" s="332"/>
      <c r="B1000" s="275"/>
      <c r="C1000" s="275"/>
      <c r="D1000" s="275"/>
      <c r="E1000" s="275"/>
      <c r="F1000" s="275"/>
      <c r="G1000" s="275"/>
      <c r="H1000" s="275"/>
      <c r="I1000" s="275"/>
      <c r="J1000" s="275"/>
      <c r="K1000" s="275"/>
      <c r="L1000" s="307"/>
      <c r="M1000" s="275"/>
      <c r="N1000" s="275"/>
      <c r="O1000" s="275"/>
      <c r="P1000" s="275"/>
      <c r="Q1000" s="275"/>
      <c r="R1000" s="275"/>
      <c r="S1000" s="275"/>
      <c r="T1000" s="275"/>
      <c r="U1000" s="275"/>
      <c r="V1000" s="275"/>
      <c r="W1000" s="275"/>
      <c r="X1000" s="275"/>
      <c r="Y1000" s="275"/>
      <c r="Z1000" s="275"/>
      <c r="AA1000" s="275"/>
      <c r="AB1000" s="275"/>
      <c r="AC1000" s="275"/>
      <c r="AD1000" s="275"/>
      <c r="AE1000" s="275"/>
      <c r="AF1000" s="275"/>
    </row>
    <row r="1001" spans="1:32" ht="15.75" customHeight="1">
      <c r="A1001" s="332"/>
      <c r="B1001" s="275"/>
      <c r="C1001" s="275"/>
      <c r="D1001" s="275"/>
      <c r="E1001" s="275"/>
      <c r="F1001" s="275"/>
      <c r="G1001" s="275"/>
      <c r="H1001" s="275"/>
      <c r="I1001" s="275"/>
      <c r="J1001" s="275"/>
      <c r="K1001" s="275"/>
      <c r="L1001" s="307"/>
      <c r="M1001" s="275"/>
      <c r="N1001" s="275"/>
      <c r="O1001" s="275"/>
      <c r="P1001" s="275"/>
      <c r="Q1001" s="275"/>
      <c r="R1001" s="275"/>
      <c r="S1001" s="275"/>
      <c r="T1001" s="275"/>
      <c r="U1001" s="275"/>
      <c r="V1001" s="275"/>
      <c r="W1001" s="275"/>
      <c r="X1001" s="275"/>
      <c r="Y1001" s="275"/>
      <c r="Z1001" s="275"/>
      <c r="AA1001" s="275"/>
      <c r="AB1001" s="275"/>
      <c r="AC1001" s="275"/>
      <c r="AD1001" s="275"/>
      <c r="AE1001" s="275"/>
      <c r="AF1001" s="275"/>
    </row>
    <row r="1002" spans="1:32" ht="15.75" customHeight="1">
      <c r="A1002" s="332"/>
      <c r="B1002" s="275"/>
      <c r="C1002" s="275"/>
      <c r="D1002" s="275"/>
      <c r="E1002" s="275"/>
      <c r="F1002" s="275"/>
      <c r="G1002" s="275"/>
      <c r="H1002" s="275"/>
      <c r="I1002" s="275"/>
      <c r="J1002" s="275"/>
      <c r="K1002" s="275"/>
      <c r="L1002" s="307"/>
      <c r="M1002" s="275"/>
      <c r="N1002" s="275"/>
      <c r="O1002" s="275"/>
      <c r="P1002" s="275"/>
      <c r="Q1002" s="275"/>
      <c r="R1002" s="275"/>
      <c r="S1002" s="275"/>
      <c r="T1002" s="275"/>
      <c r="U1002" s="275"/>
      <c r="V1002" s="275"/>
      <c r="W1002" s="275"/>
      <c r="X1002" s="275"/>
      <c r="Y1002" s="275"/>
      <c r="Z1002" s="275"/>
      <c r="AA1002" s="275"/>
      <c r="AB1002" s="275"/>
      <c r="AC1002" s="275"/>
      <c r="AD1002" s="275"/>
      <c r="AE1002" s="275"/>
      <c r="AF1002" s="275"/>
    </row>
    <row r="1003" spans="1:32" ht="15.75" customHeight="1">
      <c r="A1003" s="332"/>
      <c r="B1003" s="275"/>
      <c r="C1003" s="275"/>
      <c r="D1003" s="275"/>
      <c r="E1003" s="275"/>
      <c r="F1003" s="275"/>
      <c r="G1003" s="275"/>
      <c r="H1003" s="275"/>
      <c r="I1003" s="275"/>
      <c r="J1003" s="275"/>
      <c r="K1003" s="275"/>
      <c r="L1003" s="307"/>
      <c r="M1003" s="275"/>
      <c r="N1003" s="275"/>
      <c r="O1003" s="275"/>
      <c r="P1003" s="275"/>
      <c r="Q1003" s="275"/>
      <c r="R1003" s="275"/>
      <c r="S1003" s="275"/>
      <c r="T1003" s="275"/>
      <c r="U1003" s="275"/>
      <c r="V1003" s="275"/>
      <c r="W1003" s="275"/>
      <c r="X1003" s="275"/>
      <c r="Y1003" s="275"/>
      <c r="Z1003" s="275"/>
      <c r="AA1003" s="275"/>
      <c r="AB1003" s="275"/>
      <c r="AC1003" s="275"/>
      <c r="AD1003" s="275"/>
      <c r="AE1003" s="275"/>
      <c r="AF1003" s="275"/>
    </row>
    <row r="1004" spans="1:32" ht="15.75" customHeight="1">
      <c r="A1004" s="332"/>
      <c r="B1004" s="275"/>
      <c r="C1004" s="275"/>
      <c r="D1004" s="275"/>
      <c r="E1004" s="275"/>
      <c r="F1004" s="275"/>
      <c r="G1004" s="275"/>
      <c r="H1004" s="275"/>
      <c r="I1004" s="275"/>
      <c r="J1004" s="275"/>
      <c r="K1004" s="275"/>
      <c r="L1004" s="307"/>
      <c r="M1004" s="275"/>
      <c r="N1004" s="275"/>
      <c r="O1004" s="275"/>
      <c r="P1004" s="275"/>
      <c r="Q1004" s="275"/>
      <c r="R1004" s="275"/>
      <c r="S1004" s="275"/>
      <c r="T1004" s="275"/>
      <c r="U1004" s="275"/>
      <c r="V1004" s="275"/>
      <c r="W1004" s="275"/>
      <c r="X1004" s="275"/>
      <c r="Y1004" s="275"/>
      <c r="Z1004" s="275"/>
      <c r="AA1004" s="275"/>
      <c r="AB1004" s="275"/>
      <c r="AC1004" s="275"/>
      <c r="AD1004" s="275"/>
      <c r="AE1004" s="275"/>
      <c r="AF1004" s="275"/>
    </row>
    <row r="1005" spans="1:32" ht="15.75" customHeight="1">
      <c r="A1005" s="332"/>
      <c r="B1005" s="275"/>
      <c r="C1005" s="275"/>
      <c r="D1005" s="275"/>
      <c r="E1005" s="275"/>
      <c r="F1005" s="275"/>
      <c r="G1005" s="275"/>
      <c r="H1005" s="275"/>
      <c r="I1005" s="275"/>
      <c r="J1005" s="275"/>
      <c r="K1005" s="275"/>
      <c r="L1005" s="307"/>
      <c r="M1005" s="275"/>
      <c r="N1005" s="275"/>
      <c r="O1005" s="275"/>
      <c r="P1005" s="275"/>
      <c r="Q1005" s="275"/>
      <c r="R1005" s="275"/>
      <c r="S1005" s="275"/>
      <c r="T1005" s="275"/>
      <c r="U1005" s="275"/>
      <c r="V1005" s="275"/>
      <c r="W1005" s="275"/>
      <c r="X1005" s="275"/>
      <c r="Y1005" s="275"/>
      <c r="Z1005" s="275"/>
      <c r="AA1005" s="275"/>
      <c r="AB1005" s="275"/>
      <c r="AC1005" s="275"/>
      <c r="AD1005" s="275"/>
      <c r="AE1005" s="275"/>
      <c r="AF1005" s="275"/>
    </row>
    <row r="1006" spans="1:32" ht="15.75" customHeight="1">
      <c r="A1006" s="332"/>
      <c r="B1006" s="275"/>
      <c r="C1006" s="275"/>
      <c r="D1006" s="275"/>
      <c r="E1006" s="275"/>
      <c r="F1006" s="275"/>
      <c r="G1006" s="275"/>
      <c r="H1006" s="275"/>
      <c r="I1006" s="275"/>
      <c r="J1006" s="275"/>
      <c r="K1006" s="275"/>
      <c r="L1006" s="307"/>
      <c r="M1006" s="275"/>
      <c r="N1006" s="275"/>
      <c r="O1006" s="275"/>
      <c r="P1006" s="275"/>
      <c r="Q1006" s="275"/>
      <c r="R1006" s="275"/>
      <c r="S1006" s="275"/>
      <c r="T1006" s="275"/>
      <c r="U1006" s="275"/>
      <c r="V1006" s="275"/>
      <c r="W1006" s="275"/>
      <c r="X1006" s="275"/>
      <c r="Y1006" s="275"/>
      <c r="Z1006" s="275"/>
      <c r="AA1006" s="275"/>
      <c r="AB1006" s="275"/>
      <c r="AC1006" s="275"/>
      <c r="AD1006" s="275"/>
      <c r="AE1006" s="275"/>
      <c r="AF1006" s="275"/>
    </row>
    <row r="1007" spans="1:32" ht="15.75" customHeight="1">
      <c r="A1007" s="332"/>
      <c r="B1007" s="275"/>
      <c r="C1007" s="275"/>
      <c r="D1007" s="275"/>
      <c r="E1007" s="275"/>
      <c r="F1007" s="275"/>
      <c r="G1007" s="275"/>
      <c r="H1007" s="275"/>
      <c r="I1007" s="275"/>
      <c r="J1007" s="275"/>
      <c r="K1007" s="275"/>
      <c r="L1007" s="307"/>
      <c r="M1007" s="275"/>
      <c r="N1007" s="275"/>
      <c r="O1007" s="275"/>
      <c r="P1007" s="275"/>
      <c r="Q1007" s="275"/>
      <c r="R1007" s="275"/>
      <c r="S1007" s="275"/>
      <c r="T1007" s="275"/>
      <c r="U1007" s="275"/>
      <c r="V1007" s="275"/>
      <c r="W1007" s="275"/>
      <c r="X1007" s="275"/>
      <c r="Y1007" s="275"/>
      <c r="Z1007" s="275"/>
      <c r="AA1007" s="275"/>
      <c r="AB1007" s="275"/>
      <c r="AC1007" s="275"/>
      <c r="AD1007" s="275"/>
      <c r="AE1007" s="275"/>
      <c r="AF1007" s="275"/>
    </row>
    <row r="1008" spans="1:32" ht="15.75" customHeight="1">
      <c r="A1008" s="332"/>
      <c r="B1008" s="275"/>
      <c r="C1008" s="275"/>
      <c r="D1008" s="275"/>
      <c r="E1008" s="275"/>
      <c r="F1008" s="275"/>
      <c r="G1008" s="275"/>
      <c r="H1008" s="275"/>
      <c r="I1008" s="275"/>
      <c r="J1008" s="275"/>
      <c r="K1008" s="275"/>
      <c r="L1008" s="307"/>
      <c r="M1008" s="275"/>
      <c r="N1008" s="275"/>
      <c r="O1008" s="275"/>
      <c r="P1008" s="275"/>
      <c r="Q1008" s="275"/>
      <c r="R1008" s="275"/>
      <c r="S1008" s="275"/>
      <c r="T1008" s="275"/>
      <c r="U1008" s="275"/>
      <c r="V1008" s="275"/>
      <c r="W1008" s="275"/>
      <c r="X1008" s="275"/>
      <c r="Y1008" s="275"/>
      <c r="Z1008" s="275"/>
      <c r="AA1008" s="275"/>
      <c r="AB1008" s="275"/>
      <c r="AC1008" s="275"/>
      <c r="AD1008" s="275"/>
      <c r="AE1008" s="275"/>
      <c r="AF1008" s="275"/>
    </row>
    <row r="1009" spans="1:32" ht="15.75" customHeight="1">
      <c r="A1009" s="332"/>
      <c r="B1009" s="275"/>
      <c r="C1009" s="275"/>
      <c r="D1009" s="275"/>
      <c r="E1009" s="275"/>
      <c r="F1009" s="275"/>
      <c r="G1009" s="275"/>
      <c r="H1009" s="275"/>
      <c r="I1009" s="275"/>
      <c r="J1009" s="275"/>
      <c r="K1009" s="275"/>
      <c r="L1009" s="307"/>
      <c r="M1009" s="275"/>
      <c r="N1009" s="275"/>
      <c r="O1009" s="275"/>
      <c r="P1009" s="275"/>
      <c r="Q1009" s="275"/>
      <c r="R1009" s="275"/>
      <c r="S1009" s="275"/>
      <c r="T1009" s="275"/>
      <c r="U1009" s="275"/>
      <c r="V1009" s="275"/>
      <c r="W1009" s="275"/>
      <c r="X1009" s="275"/>
      <c r="Y1009" s="275"/>
      <c r="Z1009" s="275"/>
      <c r="AA1009" s="275"/>
      <c r="AB1009" s="275"/>
      <c r="AC1009" s="275"/>
      <c r="AD1009" s="275"/>
      <c r="AE1009" s="275"/>
      <c r="AF1009" s="275"/>
    </row>
    <row r="1010" spans="1:32" ht="15.75" customHeight="1">
      <c r="A1010" s="332"/>
      <c r="B1010" s="275"/>
      <c r="C1010" s="275"/>
      <c r="D1010" s="275"/>
      <c r="E1010" s="275"/>
      <c r="F1010" s="275"/>
      <c r="G1010" s="275"/>
      <c r="H1010" s="275"/>
      <c r="I1010" s="275"/>
      <c r="J1010" s="275"/>
      <c r="K1010" s="275"/>
      <c r="L1010" s="307"/>
      <c r="M1010" s="275"/>
      <c r="N1010" s="275"/>
      <c r="O1010" s="275"/>
      <c r="P1010" s="275"/>
      <c r="Q1010" s="275"/>
      <c r="R1010" s="275"/>
      <c r="S1010" s="275"/>
      <c r="T1010" s="275"/>
      <c r="U1010" s="275"/>
      <c r="V1010" s="275"/>
      <c r="W1010" s="275"/>
      <c r="X1010" s="275"/>
      <c r="Y1010" s="275"/>
      <c r="Z1010" s="275"/>
      <c r="AA1010" s="275"/>
      <c r="AB1010" s="275"/>
      <c r="AC1010" s="275"/>
      <c r="AD1010" s="275"/>
      <c r="AE1010" s="275"/>
      <c r="AF1010" s="275"/>
    </row>
    <row r="1011" spans="1:32" ht="15.75" customHeight="1">
      <c r="A1011" s="332"/>
      <c r="B1011" s="275"/>
      <c r="C1011" s="275"/>
      <c r="D1011" s="275"/>
      <c r="E1011" s="275"/>
      <c r="F1011" s="275"/>
      <c r="G1011" s="275"/>
      <c r="H1011" s="275"/>
      <c r="I1011" s="275"/>
      <c r="J1011" s="275"/>
      <c r="K1011" s="275"/>
      <c r="L1011" s="307"/>
      <c r="M1011" s="275"/>
      <c r="N1011" s="275"/>
      <c r="O1011" s="275"/>
      <c r="P1011" s="275"/>
      <c r="Q1011" s="275"/>
      <c r="R1011" s="275"/>
      <c r="S1011" s="275"/>
      <c r="T1011" s="275"/>
      <c r="U1011" s="275"/>
      <c r="V1011" s="275"/>
      <c r="W1011" s="275"/>
      <c r="X1011" s="275"/>
      <c r="Y1011" s="275"/>
      <c r="Z1011" s="275"/>
      <c r="AA1011" s="275"/>
      <c r="AB1011" s="275"/>
      <c r="AC1011" s="275"/>
      <c r="AD1011" s="275"/>
      <c r="AE1011" s="275"/>
      <c r="AF1011" s="275"/>
    </row>
    <row r="1012" spans="1:32" ht="15.75" customHeight="1">
      <c r="A1012" s="332"/>
      <c r="B1012" s="275"/>
      <c r="C1012" s="275"/>
      <c r="D1012" s="275"/>
      <c r="E1012" s="275"/>
      <c r="F1012" s="275"/>
      <c r="G1012" s="275"/>
      <c r="H1012" s="275"/>
      <c r="I1012" s="275"/>
      <c r="J1012" s="275"/>
      <c r="K1012" s="275"/>
      <c r="L1012" s="307"/>
      <c r="M1012" s="275"/>
      <c r="N1012" s="275"/>
      <c r="O1012" s="275"/>
      <c r="P1012" s="275"/>
      <c r="Q1012" s="275"/>
      <c r="R1012" s="275"/>
      <c r="S1012" s="275"/>
      <c r="T1012" s="275"/>
      <c r="U1012" s="275"/>
      <c r="V1012" s="275"/>
      <c r="W1012" s="275"/>
      <c r="X1012" s="275"/>
      <c r="Y1012" s="275"/>
      <c r="Z1012" s="275"/>
      <c r="AA1012" s="275"/>
      <c r="AB1012" s="275"/>
      <c r="AC1012" s="275"/>
      <c r="AD1012" s="275"/>
      <c r="AE1012" s="275"/>
      <c r="AF1012" s="275"/>
    </row>
    <row r="1013" spans="1:32" ht="15.75" customHeight="1">
      <c r="A1013" s="332"/>
      <c r="B1013" s="275"/>
      <c r="C1013" s="275"/>
      <c r="D1013" s="275"/>
      <c r="E1013" s="275"/>
      <c r="F1013" s="275"/>
      <c r="G1013" s="275"/>
      <c r="H1013" s="275"/>
      <c r="I1013" s="275"/>
      <c r="J1013" s="275"/>
      <c r="K1013" s="275"/>
      <c r="L1013" s="307"/>
      <c r="M1013" s="275"/>
      <c r="N1013" s="275"/>
      <c r="O1013" s="275"/>
      <c r="P1013" s="275"/>
      <c r="Q1013" s="275"/>
      <c r="R1013" s="275"/>
      <c r="S1013" s="275"/>
      <c r="T1013" s="275"/>
      <c r="U1013" s="275"/>
      <c r="V1013" s="275"/>
      <c r="W1013" s="275"/>
      <c r="X1013" s="275"/>
      <c r="Y1013" s="275"/>
      <c r="Z1013" s="275"/>
      <c r="AA1013" s="275"/>
      <c r="AB1013" s="275"/>
      <c r="AC1013" s="275"/>
      <c r="AD1013" s="275"/>
      <c r="AE1013" s="275"/>
      <c r="AF1013" s="275"/>
    </row>
    <row r="1014" spans="1:32" ht="15.75" customHeight="1">
      <c r="A1014" s="332"/>
      <c r="B1014" s="275"/>
      <c r="C1014" s="275"/>
      <c r="D1014" s="275"/>
      <c r="E1014" s="275"/>
      <c r="F1014" s="275"/>
      <c r="G1014" s="275"/>
      <c r="H1014" s="275"/>
      <c r="I1014" s="275"/>
      <c r="J1014" s="275"/>
      <c r="K1014" s="275"/>
      <c r="L1014" s="307"/>
      <c r="M1014" s="275"/>
      <c r="N1014" s="275"/>
      <c r="O1014" s="275"/>
      <c r="P1014" s="275"/>
      <c r="Q1014" s="275"/>
      <c r="R1014" s="275"/>
      <c r="S1014" s="275"/>
      <c r="T1014" s="275"/>
      <c r="U1014" s="275"/>
      <c r="V1014" s="275"/>
      <c r="W1014" s="275"/>
      <c r="X1014" s="275"/>
      <c r="Y1014" s="275"/>
      <c r="Z1014" s="275"/>
      <c r="AA1014" s="275"/>
      <c r="AB1014" s="275"/>
      <c r="AC1014" s="275"/>
      <c r="AD1014" s="275"/>
      <c r="AE1014" s="275"/>
      <c r="AF1014" s="275"/>
    </row>
    <row r="1015" spans="1:32" ht="15.75" customHeight="1">
      <c r="A1015" s="332"/>
      <c r="B1015" s="275"/>
      <c r="C1015" s="275"/>
      <c r="D1015" s="275"/>
      <c r="E1015" s="275"/>
      <c r="F1015" s="275"/>
      <c r="G1015" s="275"/>
      <c r="H1015" s="275"/>
      <c r="I1015" s="275"/>
      <c r="J1015" s="275"/>
      <c r="K1015" s="275"/>
      <c r="L1015" s="307"/>
      <c r="M1015" s="275"/>
      <c r="N1015" s="275"/>
      <c r="O1015" s="275"/>
      <c r="P1015" s="275"/>
      <c r="Q1015" s="275"/>
      <c r="R1015" s="275"/>
      <c r="S1015" s="275"/>
      <c r="T1015" s="275"/>
      <c r="U1015" s="275"/>
      <c r="V1015" s="275"/>
      <c r="W1015" s="275"/>
      <c r="X1015" s="275"/>
      <c r="Y1015" s="275"/>
      <c r="Z1015" s="275"/>
      <c r="AA1015" s="275"/>
      <c r="AB1015" s="275"/>
      <c r="AC1015" s="275"/>
      <c r="AD1015" s="275"/>
      <c r="AE1015" s="275"/>
      <c r="AF1015" s="275"/>
    </row>
    <row r="1016" spans="1:32" ht="15.75" customHeight="1">
      <c r="A1016" s="332"/>
      <c r="B1016" s="275"/>
      <c r="C1016" s="275"/>
      <c r="D1016" s="275"/>
      <c r="E1016" s="275"/>
      <c r="F1016" s="275"/>
      <c r="G1016" s="275"/>
      <c r="H1016" s="275"/>
      <c r="I1016" s="275"/>
      <c r="J1016" s="275"/>
      <c r="K1016" s="275"/>
      <c r="L1016" s="307"/>
      <c r="M1016" s="275"/>
      <c r="N1016" s="275"/>
      <c r="O1016" s="275"/>
      <c r="P1016" s="275"/>
      <c r="Q1016" s="275"/>
      <c r="R1016" s="275"/>
      <c r="S1016" s="275"/>
      <c r="T1016" s="275"/>
      <c r="U1016" s="275"/>
      <c r="V1016" s="275"/>
      <c r="W1016" s="275"/>
      <c r="X1016" s="275"/>
      <c r="Y1016" s="275"/>
      <c r="Z1016" s="275"/>
      <c r="AA1016" s="275"/>
      <c r="AB1016" s="275"/>
      <c r="AC1016" s="275"/>
      <c r="AD1016" s="275"/>
      <c r="AE1016" s="275"/>
      <c r="AF1016" s="275"/>
    </row>
    <row r="1017" spans="1:32" ht="15.75" customHeight="1">
      <c r="A1017" s="332"/>
      <c r="B1017" s="275"/>
      <c r="C1017" s="275"/>
      <c r="D1017" s="275"/>
      <c r="E1017" s="275"/>
      <c r="F1017" s="275"/>
      <c r="G1017" s="275"/>
      <c r="H1017" s="275"/>
      <c r="I1017" s="275"/>
      <c r="J1017" s="275"/>
      <c r="K1017" s="275"/>
      <c r="L1017" s="307"/>
      <c r="M1017" s="275"/>
      <c r="N1017" s="275"/>
      <c r="O1017" s="275"/>
      <c r="P1017" s="275"/>
      <c r="Q1017" s="275"/>
      <c r="R1017" s="275"/>
      <c r="S1017" s="275"/>
      <c r="T1017" s="275"/>
      <c r="U1017" s="275"/>
      <c r="V1017" s="275"/>
      <c r="W1017" s="275"/>
      <c r="X1017" s="275"/>
      <c r="Y1017" s="275"/>
      <c r="Z1017" s="275"/>
      <c r="AA1017" s="275"/>
      <c r="AB1017" s="275"/>
      <c r="AC1017" s="275"/>
      <c r="AD1017" s="275"/>
      <c r="AE1017" s="275"/>
      <c r="AF1017" s="275"/>
    </row>
    <row r="1018" spans="1:32" ht="15.75" customHeight="1">
      <c r="A1018" s="332"/>
      <c r="B1018" s="275"/>
      <c r="C1018" s="275"/>
      <c r="D1018" s="275"/>
      <c r="E1018" s="275"/>
      <c r="F1018" s="275"/>
      <c r="G1018" s="275"/>
      <c r="H1018" s="275"/>
      <c r="I1018" s="275"/>
      <c r="J1018" s="275"/>
      <c r="K1018" s="275"/>
      <c r="L1018" s="307"/>
      <c r="M1018" s="275"/>
      <c r="N1018" s="275"/>
      <c r="O1018" s="275"/>
      <c r="P1018" s="275"/>
      <c r="Q1018" s="275"/>
      <c r="R1018" s="275"/>
      <c r="S1018" s="275"/>
      <c r="T1018" s="275"/>
      <c r="U1018" s="275"/>
      <c r="V1018" s="275"/>
      <c r="W1018" s="275"/>
      <c r="X1018" s="275"/>
      <c r="Y1018" s="275"/>
      <c r="Z1018" s="275"/>
      <c r="AA1018" s="275"/>
      <c r="AB1018" s="275"/>
      <c r="AC1018" s="275"/>
      <c r="AD1018" s="275"/>
      <c r="AE1018" s="275"/>
      <c r="AF1018" s="275"/>
    </row>
    <row r="1019" spans="1:32" ht="15.75" customHeight="1">
      <c r="A1019" s="332"/>
      <c r="B1019" s="275"/>
      <c r="C1019" s="275"/>
      <c r="D1019" s="275"/>
      <c r="E1019" s="275"/>
      <c r="F1019" s="275"/>
      <c r="G1019" s="275"/>
      <c r="H1019" s="275"/>
      <c r="I1019" s="275"/>
      <c r="J1019" s="275"/>
      <c r="K1019" s="275"/>
      <c r="L1019" s="307"/>
      <c r="M1019" s="275"/>
      <c r="N1019" s="275"/>
      <c r="O1019" s="275"/>
      <c r="P1019" s="275"/>
      <c r="Q1019" s="275"/>
      <c r="R1019" s="275"/>
      <c r="S1019" s="275"/>
      <c r="T1019" s="275"/>
      <c r="U1019" s="275"/>
      <c r="V1019" s="275"/>
      <c r="W1019" s="275"/>
      <c r="X1019" s="275"/>
      <c r="Y1019" s="275"/>
      <c r="Z1019" s="275"/>
      <c r="AA1019" s="275"/>
      <c r="AB1019" s="275"/>
      <c r="AC1019" s="275"/>
      <c r="AD1019" s="275"/>
      <c r="AE1019" s="275"/>
      <c r="AF1019" s="275"/>
    </row>
    <row r="1020" spans="1:32" ht="15.75" customHeight="1">
      <c r="A1020" s="332"/>
      <c r="B1020" s="275"/>
      <c r="C1020" s="275"/>
      <c r="D1020" s="275"/>
      <c r="E1020" s="275"/>
      <c r="F1020" s="275"/>
      <c r="G1020" s="275"/>
      <c r="H1020" s="275"/>
      <c r="I1020" s="275"/>
      <c r="J1020" s="275"/>
      <c r="K1020" s="275"/>
      <c r="L1020" s="307"/>
      <c r="M1020" s="275"/>
      <c r="N1020" s="275"/>
      <c r="O1020" s="275"/>
      <c r="P1020" s="275"/>
      <c r="Q1020" s="275"/>
      <c r="R1020" s="275"/>
      <c r="S1020" s="275"/>
      <c r="T1020" s="275"/>
      <c r="U1020" s="275"/>
      <c r="V1020" s="275"/>
      <c r="W1020" s="275"/>
      <c r="X1020" s="275"/>
      <c r="Y1020" s="275"/>
      <c r="Z1020" s="275"/>
      <c r="AA1020" s="275"/>
      <c r="AB1020" s="275"/>
      <c r="AC1020" s="275"/>
      <c r="AD1020" s="275"/>
      <c r="AE1020" s="275"/>
      <c r="AF1020" s="275"/>
    </row>
    <row r="1021" spans="1:32" ht="15.75" customHeight="1">
      <c r="A1021" s="332"/>
      <c r="B1021" s="275"/>
      <c r="C1021" s="275"/>
      <c r="D1021" s="275"/>
      <c r="E1021" s="275"/>
      <c r="F1021" s="275"/>
      <c r="G1021" s="275"/>
      <c r="H1021" s="275"/>
      <c r="I1021" s="275"/>
      <c r="J1021" s="275"/>
      <c r="K1021" s="275"/>
      <c r="L1021" s="307"/>
      <c r="M1021" s="275"/>
      <c r="N1021" s="275"/>
      <c r="O1021" s="275"/>
      <c r="P1021" s="275"/>
      <c r="Q1021" s="275"/>
      <c r="R1021" s="275"/>
      <c r="S1021" s="275"/>
      <c r="T1021" s="275"/>
      <c r="U1021" s="275"/>
      <c r="V1021" s="275"/>
      <c r="W1021" s="275"/>
      <c r="X1021" s="275"/>
      <c r="Y1021" s="275"/>
      <c r="Z1021" s="275"/>
      <c r="AA1021" s="275"/>
      <c r="AB1021" s="275"/>
      <c r="AC1021" s="275"/>
      <c r="AD1021" s="275"/>
      <c r="AE1021" s="275"/>
      <c r="AF1021" s="275"/>
    </row>
    <row r="1022" spans="1:32" ht="15.75" customHeight="1">
      <c r="A1022" s="332"/>
      <c r="B1022" s="275"/>
      <c r="C1022" s="275"/>
      <c r="D1022" s="275"/>
      <c r="E1022" s="275"/>
      <c r="F1022" s="275"/>
      <c r="G1022" s="275"/>
      <c r="H1022" s="275"/>
      <c r="I1022" s="275"/>
      <c r="J1022" s="275"/>
      <c r="K1022" s="275"/>
      <c r="L1022" s="307"/>
      <c r="M1022" s="275"/>
      <c r="N1022" s="275"/>
      <c r="O1022" s="275"/>
      <c r="P1022" s="275"/>
      <c r="Q1022" s="275"/>
      <c r="R1022" s="275"/>
      <c r="S1022" s="275"/>
      <c r="T1022" s="275"/>
      <c r="U1022" s="275"/>
      <c r="V1022" s="275"/>
      <c r="W1022" s="275"/>
      <c r="X1022" s="275"/>
      <c r="Y1022" s="275"/>
      <c r="Z1022" s="275"/>
      <c r="AA1022" s="275"/>
      <c r="AB1022" s="275"/>
      <c r="AC1022" s="275"/>
      <c r="AD1022" s="275"/>
      <c r="AE1022" s="275"/>
      <c r="AF1022" s="275"/>
    </row>
    <row r="1023" spans="1:32" ht="15.75" customHeight="1">
      <c r="A1023" s="332"/>
      <c r="B1023" s="275"/>
      <c r="C1023" s="275"/>
      <c r="D1023" s="275"/>
      <c r="E1023" s="275"/>
      <c r="F1023" s="275"/>
      <c r="G1023" s="275"/>
      <c r="H1023" s="275"/>
      <c r="I1023" s="275"/>
      <c r="J1023" s="275"/>
      <c r="K1023" s="275"/>
      <c r="L1023" s="307"/>
      <c r="M1023" s="275"/>
      <c r="N1023" s="275"/>
      <c r="O1023" s="275"/>
      <c r="P1023" s="275"/>
      <c r="Q1023" s="275"/>
      <c r="R1023" s="275"/>
      <c r="S1023" s="275"/>
      <c r="T1023" s="275"/>
      <c r="U1023" s="275"/>
      <c r="V1023" s="275"/>
      <c r="W1023" s="275"/>
      <c r="X1023" s="275"/>
      <c r="Y1023" s="275"/>
      <c r="Z1023" s="275"/>
      <c r="AA1023" s="275"/>
      <c r="AB1023" s="275"/>
      <c r="AC1023" s="275"/>
      <c r="AD1023" s="275"/>
      <c r="AE1023" s="275"/>
      <c r="AF1023" s="275"/>
    </row>
    <row r="1024" spans="1:32" ht="15.75" customHeight="1">
      <c r="A1024" s="332"/>
      <c r="B1024" s="275"/>
      <c r="C1024" s="275"/>
      <c r="D1024" s="275"/>
      <c r="E1024" s="275"/>
      <c r="F1024" s="275"/>
      <c r="G1024" s="275"/>
      <c r="H1024" s="275"/>
      <c r="I1024" s="275"/>
      <c r="J1024" s="275"/>
      <c r="K1024" s="275"/>
      <c r="L1024" s="307"/>
      <c r="M1024" s="275"/>
      <c r="N1024" s="275"/>
      <c r="O1024" s="275"/>
      <c r="P1024" s="275"/>
      <c r="Q1024" s="275"/>
      <c r="R1024" s="275"/>
      <c r="S1024" s="275"/>
      <c r="T1024" s="275"/>
      <c r="U1024" s="275"/>
      <c r="V1024" s="275"/>
      <c r="W1024" s="275"/>
      <c r="X1024" s="275"/>
      <c r="Y1024" s="275"/>
      <c r="Z1024" s="275"/>
      <c r="AA1024" s="275"/>
      <c r="AB1024" s="275"/>
      <c r="AC1024" s="275"/>
      <c r="AD1024" s="275"/>
      <c r="AE1024" s="275"/>
      <c r="AF1024" s="275"/>
    </row>
    <row r="1025" spans="1:32" ht="15.75" customHeight="1">
      <c r="A1025" s="332"/>
      <c r="B1025" s="275"/>
      <c r="C1025" s="275"/>
      <c r="D1025" s="275"/>
      <c r="E1025" s="275"/>
      <c r="F1025" s="275"/>
      <c r="G1025" s="275"/>
      <c r="H1025" s="275"/>
      <c r="I1025" s="275"/>
      <c r="J1025" s="275"/>
      <c r="K1025" s="275"/>
      <c r="L1025" s="307"/>
      <c r="M1025" s="275"/>
      <c r="N1025" s="275"/>
      <c r="O1025" s="275"/>
      <c r="P1025" s="275"/>
      <c r="Q1025" s="275"/>
      <c r="R1025" s="275"/>
      <c r="S1025" s="275"/>
      <c r="T1025" s="275"/>
      <c r="U1025" s="275"/>
      <c r="V1025" s="275"/>
      <c r="W1025" s="275"/>
      <c r="X1025" s="275"/>
      <c r="Y1025" s="275"/>
      <c r="Z1025" s="275"/>
      <c r="AA1025" s="275"/>
      <c r="AB1025" s="275"/>
      <c r="AC1025" s="275"/>
      <c r="AD1025" s="275"/>
      <c r="AE1025" s="275"/>
      <c r="AF1025" s="275"/>
    </row>
    <row r="1026" spans="1:32" ht="15.75" customHeight="1">
      <c r="A1026" s="332"/>
      <c r="B1026" s="275"/>
      <c r="C1026" s="275"/>
      <c r="D1026" s="275"/>
      <c r="E1026" s="275"/>
      <c r="F1026" s="275"/>
      <c r="G1026" s="275"/>
      <c r="H1026" s="275"/>
      <c r="I1026" s="275"/>
      <c r="J1026" s="275"/>
      <c r="K1026" s="275"/>
      <c r="L1026" s="307"/>
      <c r="M1026" s="275"/>
      <c r="N1026" s="275"/>
      <c r="O1026" s="275"/>
      <c r="P1026" s="275"/>
      <c r="Q1026" s="275"/>
      <c r="R1026" s="275"/>
      <c r="S1026" s="275"/>
      <c r="T1026" s="275"/>
      <c r="U1026" s="275"/>
      <c r="V1026" s="275"/>
      <c r="W1026" s="275"/>
      <c r="X1026" s="275"/>
      <c r="Y1026" s="275"/>
      <c r="Z1026" s="275"/>
      <c r="AA1026" s="275"/>
      <c r="AB1026" s="275"/>
      <c r="AC1026" s="275"/>
      <c r="AD1026" s="275"/>
      <c r="AE1026" s="275"/>
      <c r="AF1026" s="275"/>
    </row>
    <row r="1027" spans="1:32" ht="15.75" customHeight="1">
      <c r="A1027" s="332"/>
      <c r="B1027" s="275"/>
      <c r="C1027" s="275"/>
      <c r="D1027" s="275"/>
      <c r="E1027" s="275"/>
      <c r="F1027" s="275"/>
      <c r="G1027" s="275"/>
      <c r="H1027" s="275"/>
      <c r="I1027" s="275"/>
      <c r="J1027" s="275"/>
      <c r="K1027" s="275"/>
      <c r="L1027" s="307"/>
      <c r="M1027" s="275"/>
      <c r="N1027" s="275"/>
      <c r="O1027" s="275"/>
      <c r="P1027" s="275"/>
      <c r="Q1027" s="275"/>
      <c r="R1027" s="275"/>
      <c r="S1027" s="275"/>
      <c r="T1027" s="275"/>
      <c r="U1027" s="275"/>
      <c r="V1027" s="275"/>
      <c r="W1027" s="275"/>
      <c r="X1027" s="275"/>
      <c r="Y1027" s="275"/>
      <c r="Z1027" s="275"/>
      <c r="AA1027" s="275"/>
      <c r="AB1027" s="275"/>
      <c r="AC1027" s="275"/>
      <c r="AD1027" s="275"/>
      <c r="AE1027" s="275"/>
      <c r="AF1027" s="275"/>
    </row>
    <row r="1028" spans="1:32" ht="15.75" customHeight="1">
      <c r="A1028" s="332"/>
      <c r="B1028" s="275"/>
      <c r="C1028" s="275"/>
      <c r="D1028" s="275"/>
      <c r="E1028" s="275"/>
      <c r="F1028" s="275"/>
      <c r="G1028" s="275"/>
      <c r="H1028" s="275"/>
      <c r="I1028" s="275"/>
      <c r="J1028" s="275"/>
      <c r="K1028" s="275"/>
      <c r="L1028" s="307"/>
      <c r="M1028" s="275"/>
      <c r="N1028" s="275"/>
      <c r="O1028" s="275"/>
      <c r="P1028" s="275"/>
      <c r="Q1028" s="275"/>
      <c r="R1028" s="275"/>
      <c r="S1028" s="275"/>
      <c r="T1028" s="275"/>
      <c r="U1028" s="275"/>
      <c r="V1028" s="275"/>
      <c r="W1028" s="275"/>
      <c r="X1028" s="275"/>
      <c r="Y1028" s="275"/>
      <c r="Z1028" s="275"/>
      <c r="AA1028" s="275"/>
      <c r="AB1028" s="275"/>
      <c r="AC1028" s="275"/>
      <c r="AD1028" s="275"/>
      <c r="AE1028" s="275"/>
      <c r="AF1028" s="275"/>
    </row>
    <row r="1029" spans="1:32" ht="15.75" customHeight="1">
      <c r="A1029" s="332"/>
      <c r="B1029" s="275"/>
      <c r="C1029" s="275"/>
      <c r="D1029" s="275"/>
      <c r="E1029" s="275"/>
      <c r="F1029" s="275"/>
      <c r="G1029" s="275"/>
      <c r="H1029" s="275"/>
      <c r="I1029" s="275"/>
      <c r="J1029" s="275"/>
      <c r="K1029" s="275"/>
      <c r="L1029" s="307"/>
      <c r="M1029" s="275"/>
      <c r="N1029" s="275"/>
      <c r="O1029" s="275"/>
      <c r="P1029" s="275"/>
      <c r="Q1029" s="275"/>
      <c r="R1029" s="275"/>
      <c r="S1029" s="275"/>
      <c r="T1029" s="275"/>
      <c r="U1029" s="275"/>
      <c r="V1029" s="275"/>
      <c r="W1029" s="275"/>
      <c r="X1029" s="275"/>
      <c r="Y1029" s="275"/>
      <c r="Z1029" s="275"/>
      <c r="AA1029" s="275"/>
      <c r="AB1029" s="275"/>
      <c r="AC1029" s="275"/>
      <c r="AD1029" s="275"/>
      <c r="AE1029" s="275"/>
      <c r="AF1029" s="275"/>
    </row>
    <row r="1030" spans="1:32" ht="15.75" customHeight="1">
      <c r="A1030" s="332"/>
      <c r="B1030" s="275"/>
      <c r="C1030" s="275"/>
      <c r="D1030" s="275"/>
      <c r="E1030" s="275"/>
      <c r="F1030" s="275"/>
      <c r="G1030" s="275"/>
      <c r="H1030" s="275"/>
      <c r="I1030" s="275"/>
      <c r="J1030" s="275"/>
      <c r="K1030" s="275"/>
      <c r="L1030" s="307"/>
      <c r="M1030" s="275"/>
      <c r="N1030" s="275"/>
      <c r="O1030" s="275"/>
      <c r="P1030" s="275"/>
      <c r="Q1030" s="275"/>
      <c r="R1030" s="275"/>
      <c r="S1030" s="275"/>
      <c r="T1030" s="275"/>
      <c r="U1030" s="275"/>
      <c r="V1030" s="275"/>
      <c r="W1030" s="275"/>
      <c r="X1030" s="275"/>
      <c r="Y1030" s="275"/>
      <c r="Z1030" s="275"/>
      <c r="AA1030" s="275"/>
      <c r="AB1030" s="275"/>
      <c r="AC1030" s="275"/>
      <c r="AD1030" s="275"/>
      <c r="AE1030" s="275"/>
      <c r="AF1030" s="275"/>
    </row>
    <row r="1031" spans="1:32" ht="15.75" customHeight="1">
      <c r="A1031" s="332"/>
      <c r="B1031" s="275"/>
      <c r="C1031" s="275"/>
      <c r="D1031" s="275"/>
      <c r="E1031" s="275"/>
      <c r="F1031" s="275"/>
      <c r="G1031" s="275"/>
      <c r="H1031" s="275"/>
      <c r="I1031" s="275"/>
      <c r="J1031" s="275"/>
      <c r="K1031" s="275"/>
      <c r="L1031" s="307"/>
      <c r="M1031" s="275"/>
      <c r="N1031" s="275"/>
      <c r="O1031" s="275"/>
      <c r="P1031" s="275"/>
      <c r="Q1031" s="275"/>
      <c r="R1031" s="275"/>
      <c r="S1031" s="275"/>
      <c r="T1031" s="275"/>
      <c r="U1031" s="275"/>
      <c r="V1031" s="275"/>
      <c r="W1031" s="275"/>
      <c r="X1031" s="275"/>
      <c r="Y1031" s="275"/>
      <c r="Z1031" s="275"/>
      <c r="AA1031" s="275"/>
      <c r="AB1031" s="275"/>
      <c r="AC1031" s="275"/>
      <c r="AD1031" s="275"/>
      <c r="AE1031" s="275"/>
      <c r="AF1031" s="275"/>
    </row>
    <row r="1032" spans="1:32" ht="15.75" customHeight="1">
      <c r="A1032" s="332"/>
      <c r="B1032" s="275"/>
      <c r="C1032" s="275"/>
      <c r="D1032" s="275"/>
      <c r="E1032" s="275"/>
      <c r="F1032" s="275"/>
      <c r="G1032" s="275"/>
      <c r="H1032" s="275"/>
      <c r="I1032" s="275"/>
      <c r="J1032" s="275"/>
      <c r="K1032" s="275"/>
      <c r="L1032" s="307"/>
      <c r="M1032" s="275"/>
      <c r="N1032" s="275"/>
      <c r="O1032" s="275"/>
      <c r="P1032" s="275"/>
      <c r="Q1032" s="275"/>
      <c r="R1032" s="275"/>
      <c r="S1032" s="275"/>
      <c r="T1032" s="275"/>
      <c r="U1032" s="275"/>
      <c r="V1032" s="275"/>
      <c r="W1032" s="275"/>
      <c r="X1032" s="275"/>
      <c r="Y1032" s="275"/>
      <c r="Z1032" s="275"/>
      <c r="AA1032" s="275"/>
      <c r="AB1032" s="275"/>
      <c r="AC1032" s="275"/>
      <c r="AD1032" s="275"/>
      <c r="AE1032" s="275"/>
      <c r="AF1032" s="275"/>
    </row>
    <row r="1033" spans="1:32" ht="15.75" customHeight="1">
      <c r="A1033" s="332"/>
      <c r="B1033" s="275"/>
      <c r="C1033" s="275"/>
      <c r="D1033" s="275"/>
      <c r="E1033" s="275"/>
      <c r="F1033" s="275"/>
      <c r="G1033" s="275"/>
      <c r="H1033" s="275"/>
      <c r="I1033" s="275"/>
      <c r="J1033" s="275"/>
      <c r="K1033" s="275"/>
      <c r="L1033" s="307"/>
      <c r="M1033" s="275"/>
      <c r="N1033" s="275"/>
      <c r="O1033" s="275"/>
      <c r="P1033" s="275"/>
      <c r="Q1033" s="275"/>
      <c r="R1033" s="275"/>
      <c r="S1033" s="275"/>
      <c r="T1033" s="275"/>
      <c r="U1033" s="275"/>
      <c r="V1033" s="275"/>
      <c r="W1033" s="275"/>
      <c r="X1033" s="275"/>
      <c r="Y1033" s="275"/>
      <c r="Z1033" s="275"/>
      <c r="AA1033" s="275"/>
      <c r="AB1033" s="275"/>
      <c r="AC1033" s="275"/>
      <c r="AD1033" s="275"/>
      <c r="AE1033" s="275"/>
      <c r="AF1033" s="275"/>
    </row>
    <row r="1034" spans="1:32" ht="15.75" customHeight="1">
      <c r="A1034" s="332"/>
      <c r="B1034" s="275"/>
      <c r="C1034" s="275"/>
      <c r="D1034" s="275"/>
      <c r="E1034" s="275"/>
      <c r="F1034" s="275"/>
      <c r="G1034" s="275"/>
      <c r="H1034" s="275"/>
      <c r="I1034" s="275"/>
      <c r="J1034" s="275"/>
      <c r="K1034" s="275"/>
      <c r="L1034" s="307"/>
      <c r="M1034" s="275"/>
      <c r="N1034" s="275"/>
      <c r="O1034" s="275"/>
      <c r="P1034" s="275"/>
      <c r="Q1034" s="275"/>
      <c r="R1034" s="275"/>
      <c r="S1034" s="275"/>
      <c r="T1034" s="275"/>
      <c r="U1034" s="275"/>
      <c r="V1034" s="275"/>
      <c r="W1034" s="275"/>
      <c r="X1034" s="275"/>
      <c r="Y1034" s="275"/>
      <c r="Z1034" s="275"/>
      <c r="AA1034" s="275"/>
      <c r="AB1034" s="275"/>
      <c r="AC1034" s="275"/>
      <c r="AD1034" s="275"/>
      <c r="AE1034" s="275"/>
      <c r="AF1034" s="275"/>
    </row>
    <row r="1035" spans="1:32" ht="15.75" customHeight="1">
      <c r="A1035" s="332"/>
      <c r="B1035" s="275"/>
      <c r="C1035" s="275"/>
      <c r="D1035" s="275"/>
      <c r="E1035" s="275"/>
      <c r="F1035" s="275"/>
      <c r="G1035" s="275"/>
      <c r="H1035" s="275"/>
      <c r="I1035" s="275"/>
      <c r="J1035" s="275"/>
      <c r="K1035" s="275"/>
      <c r="L1035" s="307"/>
      <c r="M1035" s="275"/>
      <c r="N1035" s="275"/>
      <c r="O1035" s="275"/>
      <c r="P1035" s="275"/>
      <c r="Q1035" s="275"/>
      <c r="R1035" s="275"/>
      <c r="S1035" s="275"/>
      <c r="T1035" s="275"/>
      <c r="U1035" s="275"/>
      <c r="V1035" s="275"/>
      <c r="W1035" s="275"/>
      <c r="X1035" s="275"/>
      <c r="Y1035" s="275"/>
      <c r="Z1035" s="275"/>
      <c r="AA1035" s="275"/>
      <c r="AB1035" s="275"/>
      <c r="AC1035" s="275"/>
      <c r="AD1035" s="275"/>
      <c r="AE1035" s="275"/>
      <c r="AF1035" s="275"/>
    </row>
    <row r="1036" spans="1:32" ht="15.75" customHeight="1">
      <c r="A1036" s="332"/>
      <c r="B1036" s="275"/>
      <c r="C1036" s="275"/>
      <c r="D1036" s="275"/>
      <c r="E1036" s="275"/>
      <c r="F1036" s="275"/>
      <c r="G1036" s="275"/>
      <c r="H1036" s="275"/>
      <c r="I1036" s="275"/>
      <c r="J1036" s="275"/>
      <c r="K1036" s="275"/>
      <c r="L1036" s="307"/>
      <c r="M1036" s="275"/>
      <c r="N1036" s="275"/>
      <c r="O1036" s="275"/>
      <c r="P1036" s="275"/>
      <c r="Q1036" s="275"/>
      <c r="R1036" s="275"/>
      <c r="S1036" s="275"/>
      <c r="T1036" s="275"/>
      <c r="U1036" s="275"/>
      <c r="V1036" s="275"/>
      <c r="W1036" s="275"/>
      <c r="X1036" s="275"/>
      <c r="Y1036" s="275"/>
      <c r="Z1036" s="275"/>
      <c r="AA1036" s="275"/>
      <c r="AB1036" s="275"/>
      <c r="AC1036" s="275"/>
      <c r="AD1036" s="275"/>
      <c r="AE1036" s="275"/>
      <c r="AF1036" s="275"/>
    </row>
    <row r="1037" spans="1:32" ht="15.75" customHeight="1">
      <c r="A1037" s="332"/>
      <c r="B1037" s="275"/>
      <c r="C1037" s="275"/>
      <c r="D1037" s="275"/>
      <c r="E1037" s="275"/>
      <c r="F1037" s="275"/>
      <c r="G1037" s="275"/>
      <c r="H1037" s="275"/>
      <c r="I1037" s="275"/>
      <c r="J1037" s="275"/>
      <c r="K1037" s="275"/>
      <c r="L1037" s="307"/>
      <c r="M1037" s="275"/>
      <c r="N1037" s="275"/>
      <c r="O1037" s="275"/>
      <c r="P1037" s="275"/>
      <c r="Q1037" s="275"/>
      <c r="R1037" s="275"/>
      <c r="S1037" s="275"/>
      <c r="T1037" s="275"/>
      <c r="U1037" s="275"/>
      <c r="V1037" s="275"/>
      <c r="W1037" s="275"/>
      <c r="X1037" s="275"/>
      <c r="Y1037" s="275"/>
      <c r="Z1037" s="275"/>
      <c r="AA1037" s="275"/>
      <c r="AB1037" s="275"/>
      <c r="AC1037" s="275"/>
      <c r="AD1037" s="275"/>
      <c r="AE1037" s="275"/>
      <c r="AF1037" s="275"/>
    </row>
    <row r="1038" spans="1:32" ht="15.75" customHeight="1">
      <c r="A1038" s="332"/>
      <c r="B1038" s="275"/>
      <c r="C1038" s="275"/>
      <c r="D1038" s="275"/>
      <c r="E1038" s="275"/>
      <c r="F1038" s="275"/>
      <c r="G1038" s="275"/>
      <c r="H1038" s="275"/>
      <c r="I1038" s="275"/>
      <c r="J1038" s="275"/>
      <c r="K1038" s="275"/>
      <c r="L1038" s="307"/>
      <c r="M1038" s="275"/>
      <c r="N1038" s="275"/>
      <c r="O1038" s="275"/>
      <c r="P1038" s="275"/>
      <c r="Q1038" s="275"/>
      <c r="R1038" s="275"/>
      <c r="S1038" s="275"/>
      <c r="T1038" s="275"/>
      <c r="U1038" s="275"/>
      <c r="V1038" s="275"/>
      <c r="W1038" s="275"/>
      <c r="X1038" s="275"/>
      <c r="Y1038" s="275"/>
      <c r="Z1038" s="275"/>
      <c r="AA1038" s="275"/>
      <c r="AB1038" s="275"/>
      <c r="AC1038" s="275"/>
      <c r="AD1038" s="275"/>
      <c r="AE1038" s="275"/>
      <c r="AF1038" s="275"/>
    </row>
    <row r="1039" spans="1:32" ht="15.75" customHeight="1">
      <c r="A1039" s="332"/>
      <c r="B1039" s="275"/>
      <c r="C1039" s="275"/>
      <c r="D1039" s="275"/>
      <c r="E1039" s="275"/>
      <c r="F1039" s="275"/>
      <c r="G1039" s="275"/>
      <c r="H1039" s="275"/>
      <c r="I1039" s="275"/>
      <c r="J1039" s="275"/>
      <c r="K1039" s="275"/>
      <c r="L1039" s="307"/>
      <c r="M1039" s="275"/>
      <c r="N1039" s="275"/>
      <c r="O1039" s="275"/>
      <c r="P1039" s="275"/>
      <c r="Q1039" s="275"/>
      <c r="R1039" s="275"/>
      <c r="S1039" s="275"/>
      <c r="T1039" s="275"/>
      <c r="U1039" s="275"/>
      <c r="V1039" s="275"/>
      <c r="W1039" s="275"/>
      <c r="X1039" s="275"/>
      <c r="Y1039" s="275"/>
      <c r="Z1039" s="275"/>
      <c r="AA1039" s="275"/>
      <c r="AB1039" s="275"/>
      <c r="AC1039" s="275"/>
      <c r="AD1039" s="275"/>
      <c r="AE1039" s="275"/>
      <c r="AF1039" s="275"/>
    </row>
    <row r="1040" spans="1:32" ht="15.75" customHeight="1">
      <c r="A1040" s="332"/>
      <c r="B1040" s="275"/>
      <c r="C1040" s="275"/>
      <c r="D1040" s="275"/>
      <c r="E1040" s="275"/>
      <c r="F1040" s="275"/>
      <c r="G1040" s="275"/>
      <c r="H1040" s="275"/>
      <c r="I1040" s="275"/>
      <c r="J1040" s="275"/>
      <c r="K1040" s="275"/>
      <c r="L1040" s="307"/>
      <c r="M1040" s="275"/>
      <c r="N1040" s="275"/>
      <c r="O1040" s="275"/>
      <c r="P1040" s="275"/>
      <c r="Q1040" s="275"/>
      <c r="R1040" s="275"/>
      <c r="S1040" s="275"/>
      <c r="T1040" s="275"/>
      <c r="U1040" s="275"/>
      <c r="V1040" s="275"/>
      <c r="W1040" s="275"/>
      <c r="X1040" s="275"/>
      <c r="Y1040" s="275"/>
      <c r="Z1040" s="275"/>
      <c r="AA1040" s="275"/>
      <c r="AB1040" s="275"/>
      <c r="AC1040" s="275"/>
      <c r="AD1040" s="275"/>
      <c r="AE1040" s="275"/>
      <c r="AF1040" s="275"/>
    </row>
    <row r="1041" spans="1:32" ht="15.75" customHeight="1">
      <c r="A1041" s="332"/>
      <c r="B1041" s="275"/>
      <c r="C1041" s="275"/>
      <c r="D1041" s="275"/>
      <c r="E1041" s="275"/>
      <c r="F1041" s="275"/>
      <c r="G1041" s="275"/>
      <c r="H1041" s="275"/>
      <c r="I1041" s="275"/>
      <c r="J1041" s="275"/>
      <c r="K1041" s="275"/>
      <c r="L1041" s="307"/>
      <c r="M1041" s="275"/>
      <c r="N1041" s="275"/>
      <c r="O1041" s="275"/>
      <c r="P1041" s="275"/>
      <c r="Q1041" s="275"/>
      <c r="R1041" s="275"/>
      <c r="S1041" s="275"/>
      <c r="T1041" s="275"/>
      <c r="U1041" s="275"/>
      <c r="V1041" s="275"/>
      <c r="W1041" s="275"/>
      <c r="X1041" s="275"/>
      <c r="Y1041" s="275"/>
      <c r="Z1041" s="275"/>
      <c r="AA1041" s="275"/>
      <c r="AB1041" s="275"/>
      <c r="AC1041" s="275"/>
      <c r="AD1041" s="275"/>
      <c r="AE1041" s="275"/>
      <c r="AF1041" s="275"/>
    </row>
    <row r="1042" spans="1:32" ht="15.75" customHeight="1">
      <c r="A1042" s="332"/>
      <c r="B1042" s="275"/>
      <c r="C1042" s="275"/>
      <c r="D1042" s="275"/>
      <c r="E1042" s="275"/>
      <c r="F1042" s="275"/>
      <c r="G1042" s="275"/>
      <c r="H1042" s="275"/>
      <c r="I1042" s="275"/>
      <c r="J1042" s="275"/>
      <c r="K1042" s="275"/>
      <c r="L1042" s="307"/>
      <c r="M1042" s="275"/>
      <c r="N1042" s="275"/>
      <c r="O1042" s="275"/>
      <c r="P1042" s="275"/>
      <c r="Q1042" s="275"/>
      <c r="R1042" s="275"/>
      <c r="S1042" s="275"/>
      <c r="T1042" s="275"/>
      <c r="U1042" s="275"/>
      <c r="V1042" s="275"/>
      <c r="W1042" s="275"/>
      <c r="X1042" s="275"/>
      <c r="Y1042" s="275"/>
      <c r="Z1042" s="275"/>
      <c r="AA1042" s="275"/>
      <c r="AB1042" s="275"/>
      <c r="AC1042" s="275"/>
      <c r="AD1042" s="275"/>
      <c r="AE1042" s="275"/>
      <c r="AF1042" s="275"/>
    </row>
    <row r="1043" spans="1:32" ht="15.75" customHeight="1">
      <c r="A1043" s="332"/>
      <c r="B1043" s="275"/>
      <c r="C1043" s="275"/>
      <c r="D1043" s="275"/>
      <c r="E1043" s="275"/>
      <c r="F1043" s="275"/>
      <c r="G1043" s="275"/>
      <c r="H1043" s="275"/>
      <c r="I1043" s="275"/>
      <c r="J1043" s="275"/>
      <c r="K1043" s="275"/>
      <c r="L1043" s="307"/>
      <c r="M1043" s="275"/>
      <c r="N1043" s="275"/>
      <c r="O1043" s="275"/>
      <c r="P1043" s="275"/>
      <c r="Q1043" s="275"/>
      <c r="R1043" s="275"/>
      <c r="S1043" s="275"/>
      <c r="T1043" s="275"/>
      <c r="U1043" s="275"/>
      <c r="V1043" s="275"/>
      <c r="W1043" s="275"/>
      <c r="X1043" s="275"/>
      <c r="Y1043" s="275"/>
      <c r="Z1043" s="275"/>
      <c r="AA1043" s="275"/>
      <c r="AB1043" s="275"/>
      <c r="AC1043" s="275"/>
      <c r="AD1043" s="275"/>
      <c r="AE1043" s="275"/>
      <c r="AF1043" s="275"/>
    </row>
    <row r="1044" spans="1:32" ht="15.75" customHeight="1">
      <c r="A1044" s="332"/>
      <c r="B1044" s="275"/>
      <c r="C1044" s="275"/>
      <c r="D1044" s="275"/>
      <c r="E1044" s="275"/>
      <c r="F1044" s="275"/>
      <c r="G1044" s="275"/>
      <c r="H1044" s="275"/>
      <c r="I1044" s="275"/>
      <c r="J1044" s="275"/>
      <c r="K1044" s="275"/>
      <c r="L1044" s="307"/>
      <c r="M1044" s="275"/>
      <c r="N1044" s="275"/>
      <c r="O1044" s="275"/>
      <c r="P1044" s="275"/>
      <c r="Q1044" s="275"/>
      <c r="R1044" s="275"/>
      <c r="S1044" s="275"/>
      <c r="T1044" s="275"/>
      <c r="U1044" s="275"/>
      <c r="V1044" s="275"/>
      <c r="W1044" s="275"/>
      <c r="X1044" s="275"/>
      <c r="Y1044" s="275"/>
      <c r="Z1044" s="275"/>
      <c r="AA1044" s="275"/>
      <c r="AB1044" s="275"/>
      <c r="AC1044" s="275"/>
      <c r="AD1044" s="275"/>
      <c r="AE1044" s="275"/>
      <c r="AF1044" s="275"/>
    </row>
    <row r="1045" spans="1:32" ht="15.75" customHeight="1">
      <c r="A1045" s="332"/>
      <c r="B1045" s="275"/>
      <c r="C1045" s="275"/>
      <c r="D1045" s="275"/>
      <c r="E1045" s="275"/>
      <c r="F1045" s="275"/>
      <c r="G1045" s="275"/>
      <c r="H1045" s="275"/>
      <c r="I1045" s="275"/>
      <c r="J1045" s="275"/>
      <c r="K1045" s="275"/>
      <c r="L1045" s="307"/>
      <c r="M1045" s="275"/>
      <c r="N1045" s="275"/>
      <c r="O1045" s="275"/>
      <c r="P1045" s="275"/>
      <c r="Q1045" s="275"/>
      <c r="R1045" s="275"/>
      <c r="S1045" s="275"/>
      <c r="T1045" s="275"/>
      <c r="U1045" s="275"/>
      <c r="V1045" s="275"/>
      <c r="W1045" s="275"/>
      <c r="X1045" s="275"/>
      <c r="Y1045" s="275"/>
      <c r="Z1045" s="275"/>
      <c r="AA1045" s="275"/>
      <c r="AB1045" s="275"/>
      <c r="AC1045" s="275"/>
      <c r="AD1045" s="275"/>
      <c r="AE1045" s="275"/>
      <c r="AF1045" s="275"/>
    </row>
    <row r="1046" spans="1:32" ht="15.75" customHeight="1">
      <c r="A1046" s="332"/>
      <c r="B1046" s="275"/>
      <c r="C1046" s="275"/>
      <c r="D1046" s="275"/>
      <c r="E1046" s="275"/>
      <c r="F1046" s="275"/>
      <c r="G1046" s="275"/>
      <c r="H1046" s="275"/>
      <c r="I1046" s="275"/>
      <c r="J1046" s="275"/>
      <c r="K1046" s="275"/>
      <c r="L1046" s="307"/>
      <c r="M1046" s="275"/>
      <c r="N1046" s="275"/>
      <c r="O1046" s="275"/>
      <c r="P1046" s="275"/>
      <c r="Q1046" s="275"/>
      <c r="R1046" s="275"/>
      <c r="S1046" s="275"/>
      <c r="T1046" s="275"/>
      <c r="U1046" s="275"/>
      <c r="V1046" s="275"/>
      <c r="W1046" s="275"/>
      <c r="X1046" s="275"/>
      <c r="Y1046" s="275"/>
      <c r="Z1046" s="275"/>
      <c r="AA1046" s="275"/>
      <c r="AB1046" s="275"/>
      <c r="AC1046" s="275"/>
      <c r="AD1046" s="275"/>
      <c r="AE1046" s="275"/>
      <c r="AF1046" s="275"/>
    </row>
    <row r="1047" spans="1:32" ht="15.75" customHeight="1">
      <c r="A1047" s="332"/>
      <c r="B1047" s="275"/>
      <c r="C1047" s="275"/>
      <c r="D1047" s="275"/>
      <c r="E1047" s="275"/>
      <c r="F1047" s="275"/>
      <c r="G1047" s="275"/>
      <c r="H1047" s="275"/>
      <c r="I1047" s="275"/>
      <c r="J1047" s="275"/>
      <c r="K1047" s="275"/>
      <c r="L1047" s="307"/>
      <c r="M1047" s="275"/>
      <c r="N1047" s="275"/>
      <c r="O1047" s="275"/>
      <c r="P1047" s="275"/>
      <c r="Q1047" s="275"/>
      <c r="R1047" s="275"/>
      <c r="S1047" s="275"/>
      <c r="T1047" s="275"/>
      <c r="U1047" s="275"/>
      <c r="V1047" s="275"/>
      <c r="W1047" s="275"/>
      <c r="X1047" s="275"/>
      <c r="Y1047" s="275"/>
      <c r="Z1047" s="275"/>
      <c r="AA1047" s="275"/>
      <c r="AB1047" s="275"/>
      <c r="AC1047" s="275"/>
      <c r="AD1047" s="275"/>
      <c r="AE1047" s="275"/>
      <c r="AF1047" s="275"/>
    </row>
    <row r="1048" spans="1:32" ht="15.75" customHeight="1">
      <c r="A1048" s="332"/>
      <c r="B1048" s="275"/>
      <c r="C1048" s="275"/>
      <c r="D1048" s="275"/>
      <c r="E1048" s="275"/>
      <c r="F1048" s="275"/>
      <c r="G1048" s="275"/>
      <c r="H1048" s="275"/>
      <c r="I1048" s="275"/>
      <c r="J1048" s="275"/>
      <c r="K1048" s="275"/>
      <c r="L1048" s="307"/>
      <c r="M1048" s="275"/>
      <c r="N1048" s="275"/>
      <c r="O1048" s="275"/>
      <c r="P1048" s="275"/>
      <c r="Q1048" s="275"/>
      <c r="R1048" s="275"/>
      <c r="S1048" s="275"/>
      <c r="T1048" s="275"/>
      <c r="U1048" s="275"/>
      <c r="V1048" s="275"/>
      <c r="W1048" s="275"/>
      <c r="X1048" s="275"/>
      <c r="Y1048" s="275"/>
      <c r="Z1048" s="275"/>
      <c r="AA1048" s="275"/>
      <c r="AB1048" s="275"/>
      <c r="AC1048" s="275"/>
      <c r="AD1048" s="275"/>
      <c r="AE1048" s="275"/>
      <c r="AF1048" s="275"/>
    </row>
    <row r="1049" spans="1:32" ht="15.75" customHeight="1">
      <c r="A1049" s="332"/>
      <c r="B1049" s="275"/>
      <c r="C1049" s="275"/>
      <c r="D1049" s="275"/>
      <c r="E1049" s="275"/>
      <c r="F1049" s="275"/>
      <c r="G1049" s="275"/>
      <c r="H1049" s="275"/>
      <c r="I1049" s="275"/>
      <c r="J1049" s="275"/>
      <c r="K1049" s="275"/>
      <c r="L1049" s="307"/>
      <c r="M1049" s="275"/>
      <c r="N1049" s="275"/>
      <c r="O1049" s="275"/>
      <c r="P1049" s="275"/>
      <c r="Q1049" s="275"/>
      <c r="R1049" s="275"/>
      <c r="S1049" s="275"/>
      <c r="T1049" s="275"/>
      <c r="U1049" s="275"/>
      <c r="V1049" s="275"/>
      <c r="W1049" s="275"/>
      <c r="X1049" s="275"/>
      <c r="Y1049" s="275"/>
      <c r="Z1049" s="275"/>
      <c r="AA1049" s="275"/>
      <c r="AB1049" s="275"/>
      <c r="AC1049" s="275"/>
      <c r="AD1049" s="275"/>
      <c r="AE1049" s="275"/>
      <c r="AF1049" s="275"/>
    </row>
    <row r="1050" spans="1:32" ht="15.75" customHeight="1">
      <c r="A1050" s="332"/>
      <c r="B1050" s="275"/>
      <c r="C1050" s="275"/>
      <c r="D1050" s="275"/>
      <c r="E1050" s="275"/>
      <c r="F1050" s="275"/>
      <c r="G1050" s="275"/>
      <c r="H1050" s="275"/>
      <c r="I1050" s="275"/>
      <c r="J1050" s="275"/>
      <c r="K1050" s="275"/>
      <c r="L1050" s="307"/>
      <c r="M1050" s="275"/>
      <c r="N1050" s="275"/>
      <c r="O1050" s="275"/>
      <c r="P1050" s="275"/>
      <c r="Q1050" s="275"/>
      <c r="R1050" s="275"/>
      <c r="S1050" s="275"/>
      <c r="T1050" s="275"/>
      <c r="U1050" s="275"/>
      <c r="V1050" s="275"/>
      <c r="W1050" s="275"/>
      <c r="X1050" s="275"/>
      <c r="Y1050" s="275"/>
      <c r="Z1050" s="275"/>
      <c r="AA1050" s="275"/>
      <c r="AB1050" s="275"/>
      <c r="AC1050" s="275"/>
      <c r="AD1050" s="275"/>
      <c r="AE1050" s="275"/>
      <c r="AF1050" s="275"/>
    </row>
    <row r="1051" spans="1:32" ht="15.75" customHeight="1">
      <c r="A1051" s="332"/>
      <c r="B1051" s="275"/>
      <c r="C1051" s="275"/>
      <c r="D1051" s="275"/>
      <c r="E1051" s="275"/>
      <c r="F1051" s="275"/>
      <c r="G1051" s="275"/>
      <c r="H1051" s="275"/>
      <c r="I1051" s="275"/>
      <c r="J1051" s="275"/>
      <c r="K1051" s="275"/>
      <c r="L1051" s="307"/>
      <c r="M1051" s="275"/>
      <c r="N1051" s="275"/>
      <c r="O1051" s="275"/>
      <c r="P1051" s="275"/>
      <c r="Q1051" s="275"/>
      <c r="R1051" s="275"/>
      <c r="S1051" s="275"/>
      <c r="T1051" s="275"/>
      <c r="U1051" s="275"/>
      <c r="V1051" s="275"/>
      <c r="W1051" s="275"/>
      <c r="X1051" s="275"/>
      <c r="Y1051" s="275"/>
      <c r="Z1051" s="275"/>
      <c r="AA1051" s="275"/>
      <c r="AB1051" s="275"/>
      <c r="AC1051" s="275"/>
      <c r="AD1051" s="275"/>
      <c r="AE1051" s="275"/>
      <c r="AF1051" s="275"/>
    </row>
    <row r="1052" spans="1:32" ht="15.75" customHeight="1">
      <c r="A1052" s="332"/>
      <c r="B1052" s="275"/>
      <c r="C1052" s="275"/>
      <c r="D1052" s="275"/>
      <c r="E1052" s="275"/>
      <c r="F1052" s="275"/>
      <c r="G1052" s="275"/>
      <c r="H1052" s="275"/>
      <c r="I1052" s="275"/>
      <c r="J1052" s="275"/>
      <c r="K1052" s="275"/>
      <c r="L1052" s="307"/>
      <c r="M1052" s="275"/>
      <c r="N1052" s="275"/>
      <c r="O1052" s="275"/>
      <c r="P1052" s="275"/>
      <c r="Q1052" s="275"/>
      <c r="R1052" s="275"/>
      <c r="S1052" s="275"/>
      <c r="T1052" s="275"/>
      <c r="U1052" s="275"/>
      <c r="V1052" s="275"/>
      <c r="W1052" s="275"/>
      <c r="X1052" s="275"/>
      <c r="Y1052" s="275"/>
      <c r="Z1052" s="275"/>
      <c r="AA1052" s="275"/>
      <c r="AB1052" s="275"/>
      <c r="AC1052" s="275"/>
      <c r="AD1052" s="275"/>
      <c r="AE1052" s="275"/>
      <c r="AF1052" s="275"/>
    </row>
    <row r="1053" spans="1:32" ht="15.75" customHeight="1">
      <c r="A1053" s="332"/>
      <c r="B1053" s="275"/>
      <c r="C1053" s="275"/>
      <c r="D1053" s="275"/>
      <c r="E1053" s="275"/>
      <c r="F1053" s="275"/>
      <c r="G1053" s="275"/>
      <c r="H1053" s="275"/>
      <c r="I1053" s="275"/>
      <c r="J1053" s="275"/>
      <c r="K1053" s="275"/>
      <c r="L1053" s="307"/>
      <c r="M1053" s="275"/>
      <c r="N1053" s="275"/>
      <c r="O1053" s="275"/>
      <c r="P1053" s="275"/>
      <c r="Q1053" s="275"/>
      <c r="R1053" s="275"/>
      <c r="S1053" s="275"/>
      <c r="T1053" s="275"/>
      <c r="U1053" s="275"/>
      <c r="V1053" s="275"/>
      <c r="W1053" s="275"/>
      <c r="X1053" s="275"/>
      <c r="Y1053" s="275"/>
      <c r="Z1053" s="275"/>
      <c r="AA1053" s="275"/>
      <c r="AB1053" s="275"/>
      <c r="AC1053" s="275"/>
      <c r="AD1053" s="275"/>
      <c r="AE1053" s="275"/>
      <c r="AF1053" s="275"/>
    </row>
    <row r="1054" spans="1:32" ht="15.75" customHeight="1">
      <c r="A1054" s="332"/>
      <c r="B1054" s="275"/>
      <c r="C1054" s="275"/>
      <c r="D1054" s="275"/>
      <c r="E1054" s="275"/>
      <c r="F1054" s="275"/>
      <c r="G1054" s="275"/>
      <c r="H1054" s="275"/>
      <c r="I1054" s="275"/>
      <c r="J1054" s="275"/>
      <c r="K1054" s="275"/>
      <c r="L1054" s="307"/>
      <c r="M1054" s="275"/>
      <c r="N1054" s="275"/>
      <c r="O1054" s="275"/>
      <c r="P1054" s="275"/>
      <c r="Q1054" s="275"/>
      <c r="R1054" s="275"/>
      <c r="S1054" s="275"/>
      <c r="T1054" s="275"/>
      <c r="U1054" s="275"/>
      <c r="V1054" s="275"/>
      <c r="W1054" s="275"/>
      <c r="X1054" s="275"/>
      <c r="Y1054" s="275"/>
      <c r="Z1054" s="275"/>
      <c r="AA1054" s="275"/>
      <c r="AB1054" s="275"/>
      <c r="AC1054" s="275"/>
      <c r="AD1054" s="275"/>
      <c r="AE1054" s="275"/>
      <c r="AF1054" s="275"/>
    </row>
    <row r="1055" spans="1:32" ht="15.75" customHeight="1">
      <c r="A1055" s="332"/>
      <c r="B1055" s="275"/>
      <c r="C1055" s="275"/>
      <c r="D1055" s="275"/>
      <c r="E1055" s="275"/>
      <c r="F1055" s="275"/>
      <c r="G1055" s="275"/>
      <c r="H1055" s="275"/>
      <c r="I1055" s="275"/>
      <c r="J1055" s="275"/>
      <c r="K1055" s="275"/>
      <c r="L1055" s="307"/>
      <c r="M1055" s="275"/>
      <c r="N1055" s="275"/>
      <c r="O1055" s="275"/>
      <c r="P1055" s="275"/>
      <c r="Q1055" s="275"/>
      <c r="R1055" s="275"/>
      <c r="S1055" s="275"/>
      <c r="T1055" s="275"/>
      <c r="U1055" s="275"/>
      <c r="V1055" s="275"/>
      <c r="W1055" s="275"/>
      <c r="X1055" s="275"/>
      <c r="Y1055" s="275"/>
      <c r="Z1055" s="275"/>
      <c r="AA1055" s="275"/>
      <c r="AB1055" s="275"/>
      <c r="AC1055" s="275"/>
      <c r="AD1055" s="275"/>
      <c r="AE1055" s="275"/>
      <c r="AF1055" s="275"/>
    </row>
    <row r="1056" spans="1:32" ht="15.75" customHeight="1">
      <c r="A1056" s="332"/>
      <c r="B1056" s="275"/>
      <c r="C1056" s="275"/>
      <c r="D1056" s="275"/>
      <c r="E1056" s="275"/>
      <c r="F1056" s="275"/>
      <c r="G1056" s="275"/>
      <c r="H1056" s="275"/>
      <c r="I1056" s="275"/>
      <c r="J1056" s="275"/>
      <c r="K1056" s="275"/>
      <c r="L1056" s="307"/>
      <c r="M1056" s="275"/>
      <c r="N1056" s="275"/>
      <c r="O1056" s="275"/>
      <c r="P1056" s="275"/>
      <c r="Q1056" s="275"/>
      <c r="R1056" s="275"/>
      <c r="S1056" s="275"/>
      <c r="T1056" s="275"/>
      <c r="U1056" s="275"/>
      <c r="V1056" s="275"/>
      <c r="W1056" s="275"/>
      <c r="X1056" s="275"/>
      <c r="Y1056" s="275"/>
      <c r="Z1056" s="275"/>
      <c r="AA1056" s="275"/>
      <c r="AB1056" s="275"/>
      <c r="AC1056" s="275"/>
      <c r="AD1056" s="275"/>
      <c r="AE1056" s="275"/>
      <c r="AF1056" s="275"/>
    </row>
    <row r="1057" spans="1:32" ht="15.75" customHeight="1">
      <c r="A1057" s="332"/>
      <c r="B1057" s="275"/>
      <c r="C1057" s="275"/>
      <c r="D1057" s="275"/>
      <c r="E1057" s="275"/>
      <c r="F1057" s="275"/>
      <c r="G1057" s="275"/>
      <c r="H1057" s="275"/>
      <c r="I1057" s="275"/>
      <c r="J1057" s="275"/>
      <c r="K1057" s="275"/>
      <c r="L1057" s="307"/>
      <c r="M1057" s="275"/>
      <c r="N1057" s="275"/>
      <c r="O1057" s="275"/>
      <c r="P1057" s="275"/>
      <c r="Q1057" s="275"/>
      <c r="R1057" s="275"/>
      <c r="S1057" s="275"/>
      <c r="T1057" s="275"/>
      <c r="U1057" s="275"/>
      <c r="V1057" s="275"/>
      <c r="W1057" s="275"/>
      <c r="X1057" s="275"/>
      <c r="Y1057" s="275"/>
      <c r="Z1057" s="275"/>
      <c r="AA1057" s="275"/>
      <c r="AB1057" s="275"/>
      <c r="AC1057" s="275"/>
      <c r="AD1057" s="275"/>
      <c r="AE1057" s="275"/>
      <c r="AF1057" s="275"/>
    </row>
    <row r="1058" spans="1:32" ht="15.75" customHeight="1">
      <c r="A1058" s="332"/>
      <c r="B1058" s="275"/>
      <c r="C1058" s="275"/>
      <c r="D1058" s="275"/>
      <c r="E1058" s="275"/>
      <c r="F1058" s="275"/>
      <c r="G1058" s="275"/>
      <c r="H1058" s="275"/>
      <c r="I1058" s="275"/>
      <c r="J1058" s="275"/>
      <c r="K1058" s="275"/>
      <c r="L1058" s="307"/>
      <c r="M1058" s="275"/>
      <c r="N1058" s="275"/>
      <c r="O1058" s="275"/>
      <c r="P1058" s="275"/>
      <c r="Q1058" s="275"/>
      <c r="R1058" s="275"/>
      <c r="S1058" s="275"/>
      <c r="T1058" s="275"/>
      <c r="U1058" s="275"/>
      <c r="V1058" s="275"/>
      <c r="W1058" s="275"/>
      <c r="X1058" s="275"/>
      <c r="Y1058" s="275"/>
      <c r="Z1058" s="275"/>
      <c r="AA1058" s="275"/>
      <c r="AB1058" s="275"/>
      <c r="AC1058" s="275"/>
      <c r="AD1058" s="275"/>
      <c r="AE1058" s="275"/>
      <c r="AF1058" s="275"/>
    </row>
    <row r="1059" spans="1:32" ht="15.75" customHeight="1">
      <c r="A1059" s="332"/>
      <c r="B1059" s="275"/>
      <c r="C1059" s="275"/>
      <c r="D1059" s="275"/>
      <c r="E1059" s="275"/>
      <c r="F1059" s="275"/>
      <c r="G1059" s="275"/>
      <c r="H1059" s="275"/>
      <c r="I1059" s="275"/>
      <c r="J1059" s="275"/>
      <c r="K1059" s="275"/>
      <c r="L1059" s="307"/>
      <c r="M1059" s="275"/>
      <c r="N1059" s="275"/>
      <c r="O1059" s="275"/>
      <c r="P1059" s="275"/>
      <c r="Q1059" s="275"/>
      <c r="R1059" s="275"/>
      <c r="S1059" s="275"/>
      <c r="T1059" s="275"/>
      <c r="U1059" s="275"/>
      <c r="V1059" s="275"/>
      <c r="W1059" s="275"/>
      <c r="X1059" s="275"/>
      <c r="Y1059" s="275"/>
      <c r="Z1059" s="275"/>
      <c r="AA1059" s="275"/>
      <c r="AB1059" s="275"/>
      <c r="AC1059" s="275"/>
      <c r="AD1059" s="275"/>
      <c r="AE1059" s="275"/>
      <c r="AF1059" s="275"/>
    </row>
    <row r="1060" spans="1:32" ht="15.75" customHeight="1">
      <c r="A1060" s="332"/>
      <c r="B1060" s="275"/>
      <c r="C1060" s="275"/>
      <c r="D1060" s="275"/>
      <c r="E1060" s="275"/>
      <c r="F1060" s="275"/>
      <c r="G1060" s="275"/>
      <c r="H1060" s="275"/>
      <c r="I1060" s="275"/>
      <c r="J1060" s="275"/>
      <c r="K1060" s="275"/>
      <c r="L1060" s="307"/>
      <c r="M1060" s="275"/>
      <c r="N1060" s="275"/>
      <c r="O1060" s="275"/>
      <c r="P1060" s="275"/>
      <c r="Q1060" s="275"/>
      <c r="R1060" s="275"/>
      <c r="S1060" s="275"/>
      <c r="T1060" s="275"/>
      <c r="U1060" s="275"/>
      <c r="V1060" s="275"/>
      <c r="W1060" s="275"/>
      <c r="X1060" s="275"/>
      <c r="Y1060" s="275"/>
      <c r="Z1060" s="275"/>
      <c r="AA1060" s="275"/>
      <c r="AB1060" s="275"/>
      <c r="AC1060" s="275"/>
      <c r="AD1060" s="275"/>
      <c r="AE1060" s="275"/>
      <c r="AF1060" s="275"/>
    </row>
    <row r="1061" spans="1:32" ht="15.75" customHeight="1">
      <c r="A1061" s="332"/>
      <c r="B1061" s="275"/>
      <c r="C1061" s="275"/>
      <c r="D1061" s="275"/>
      <c r="E1061" s="275"/>
      <c r="F1061" s="275"/>
      <c r="G1061" s="275"/>
      <c r="H1061" s="275"/>
      <c r="I1061" s="275"/>
      <c r="J1061" s="275"/>
      <c r="K1061" s="275"/>
      <c r="L1061" s="307"/>
      <c r="M1061" s="275"/>
      <c r="N1061" s="275"/>
      <c r="O1061" s="275"/>
      <c r="P1061" s="275"/>
      <c r="Q1061" s="275"/>
      <c r="R1061" s="275"/>
      <c r="S1061" s="275"/>
      <c r="T1061" s="275"/>
      <c r="U1061" s="275"/>
      <c r="V1061" s="275"/>
      <c r="W1061" s="275"/>
      <c r="X1061" s="275"/>
      <c r="Y1061" s="275"/>
      <c r="Z1061" s="275"/>
      <c r="AA1061" s="275"/>
      <c r="AB1061" s="275"/>
      <c r="AC1061" s="275"/>
      <c r="AD1061" s="275"/>
      <c r="AE1061" s="275"/>
      <c r="AF1061" s="275"/>
    </row>
    <row r="1062" spans="1:32" ht="15.75" customHeight="1">
      <c r="A1062" s="332"/>
      <c r="B1062" s="275"/>
      <c r="C1062" s="275"/>
      <c r="D1062" s="275"/>
      <c r="E1062" s="275"/>
      <c r="F1062" s="275"/>
      <c r="G1062" s="275"/>
      <c r="H1062" s="275"/>
      <c r="I1062" s="275"/>
      <c r="J1062" s="275"/>
      <c r="K1062" s="275"/>
      <c r="L1062" s="307"/>
      <c r="M1062" s="275"/>
      <c r="N1062" s="275"/>
      <c r="O1062" s="275"/>
      <c r="P1062" s="275"/>
      <c r="Q1062" s="275"/>
      <c r="R1062" s="275"/>
      <c r="S1062" s="275"/>
      <c r="T1062" s="275"/>
      <c r="U1062" s="275"/>
      <c r="V1062" s="275"/>
      <c r="W1062" s="275"/>
      <c r="X1062" s="275"/>
      <c r="Y1062" s="275"/>
      <c r="Z1062" s="275"/>
      <c r="AA1062" s="275"/>
      <c r="AB1062" s="275"/>
      <c r="AC1062" s="275"/>
      <c r="AD1062" s="275"/>
      <c r="AE1062" s="275"/>
      <c r="AF1062" s="275"/>
    </row>
    <row r="1063" spans="1:32" ht="15.75" customHeight="1">
      <c r="A1063" s="332"/>
      <c r="B1063" s="275"/>
      <c r="C1063" s="275"/>
      <c r="D1063" s="275"/>
      <c r="E1063" s="275"/>
      <c r="F1063" s="275"/>
      <c r="G1063" s="275"/>
      <c r="H1063" s="275"/>
      <c r="I1063" s="275"/>
      <c r="J1063" s="275"/>
      <c r="K1063" s="275"/>
      <c r="L1063" s="307"/>
      <c r="M1063" s="275"/>
      <c r="N1063" s="275"/>
      <c r="O1063" s="275"/>
      <c r="P1063" s="275"/>
      <c r="Q1063" s="275"/>
      <c r="R1063" s="275"/>
      <c r="S1063" s="275"/>
      <c r="T1063" s="275"/>
      <c r="U1063" s="275"/>
      <c r="V1063" s="275"/>
      <c r="W1063" s="275"/>
      <c r="X1063" s="275"/>
      <c r="Y1063" s="275"/>
      <c r="Z1063" s="275"/>
      <c r="AA1063" s="275"/>
      <c r="AB1063" s="275"/>
      <c r="AC1063" s="275"/>
      <c r="AD1063" s="275"/>
      <c r="AE1063" s="275"/>
      <c r="AF1063" s="275"/>
    </row>
    <row r="1064" spans="1:32" ht="15.75" customHeight="1">
      <c r="A1064" s="332"/>
      <c r="B1064" s="275"/>
      <c r="C1064" s="275"/>
      <c r="D1064" s="275"/>
      <c r="E1064" s="275"/>
      <c r="F1064" s="275"/>
      <c r="G1064" s="275"/>
      <c r="H1064" s="275"/>
      <c r="I1064" s="275"/>
      <c r="J1064" s="275"/>
      <c r="K1064" s="275"/>
      <c r="L1064" s="307"/>
      <c r="M1064" s="275"/>
      <c r="N1064" s="275"/>
      <c r="O1064" s="275"/>
      <c r="P1064" s="275"/>
      <c r="Q1064" s="275"/>
      <c r="R1064" s="275"/>
      <c r="S1064" s="275"/>
      <c r="T1064" s="275"/>
      <c r="U1064" s="275"/>
      <c r="V1064" s="275"/>
      <c r="W1064" s="275"/>
      <c r="X1064" s="275"/>
      <c r="Y1064" s="275"/>
      <c r="Z1064" s="275"/>
      <c r="AA1064" s="275"/>
      <c r="AB1064" s="275"/>
      <c r="AC1064" s="275"/>
      <c r="AD1064" s="275"/>
      <c r="AE1064" s="275"/>
      <c r="AF1064" s="275"/>
    </row>
    <row r="1065" spans="1:32" ht="15.75" customHeight="1">
      <c r="A1065" s="332"/>
      <c r="B1065" s="275"/>
      <c r="C1065" s="275"/>
      <c r="D1065" s="275"/>
      <c r="E1065" s="275"/>
      <c r="F1065" s="275"/>
      <c r="G1065" s="275"/>
      <c r="H1065" s="275"/>
      <c r="I1065" s="275"/>
      <c r="J1065" s="275"/>
      <c r="K1065" s="275"/>
      <c r="L1065" s="307"/>
      <c r="M1065" s="275"/>
      <c r="N1065" s="275"/>
      <c r="O1065" s="275"/>
      <c r="P1065" s="275"/>
      <c r="Q1065" s="275"/>
      <c r="R1065" s="275"/>
      <c r="S1065" s="275"/>
      <c r="T1065" s="275"/>
      <c r="U1065" s="275"/>
      <c r="V1065" s="275"/>
      <c r="W1065" s="275"/>
      <c r="X1065" s="275"/>
      <c r="Y1065" s="275"/>
      <c r="Z1065" s="275"/>
      <c r="AA1065" s="275"/>
      <c r="AB1065" s="275"/>
      <c r="AC1065" s="275"/>
      <c r="AD1065" s="275"/>
      <c r="AE1065" s="275"/>
      <c r="AF1065" s="275"/>
    </row>
    <row r="1066" spans="1:32" ht="15.75" customHeight="1">
      <c r="A1066" s="332"/>
      <c r="B1066" s="275"/>
      <c r="C1066" s="275"/>
      <c r="D1066" s="275"/>
      <c r="E1066" s="275"/>
      <c r="F1066" s="275"/>
      <c r="G1066" s="275"/>
      <c r="H1066" s="275"/>
      <c r="I1066" s="275"/>
      <c r="J1066" s="275"/>
      <c r="K1066" s="275"/>
      <c r="L1066" s="307"/>
      <c r="M1066" s="275"/>
      <c r="N1066" s="275"/>
      <c r="O1066" s="275"/>
      <c r="P1066" s="275"/>
      <c r="Q1066" s="275"/>
      <c r="R1066" s="275"/>
      <c r="S1066" s="275"/>
      <c r="T1066" s="275"/>
      <c r="U1066" s="275"/>
      <c r="V1066" s="275"/>
      <c r="W1066" s="275"/>
      <c r="X1066" s="275"/>
      <c r="Y1066" s="275"/>
      <c r="Z1066" s="275"/>
      <c r="AA1066" s="275"/>
      <c r="AB1066" s="275"/>
      <c r="AC1066" s="275"/>
      <c r="AD1066" s="275"/>
      <c r="AE1066" s="275"/>
      <c r="AF1066" s="275"/>
    </row>
    <row r="1067" spans="1:32" ht="15.75" customHeight="1">
      <c r="A1067" s="332"/>
      <c r="B1067" s="275"/>
      <c r="C1067" s="275"/>
      <c r="D1067" s="275"/>
      <c r="E1067" s="275"/>
      <c r="F1067" s="275"/>
      <c r="G1067" s="275"/>
      <c r="H1067" s="275"/>
      <c r="I1067" s="275"/>
      <c r="J1067" s="275"/>
      <c r="K1067" s="275"/>
      <c r="L1067" s="307"/>
      <c r="M1067" s="275"/>
      <c r="N1067" s="275"/>
      <c r="O1067" s="275"/>
      <c r="P1067" s="275"/>
      <c r="Q1067" s="275"/>
      <c r="R1067" s="275"/>
      <c r="S1067" s="275"/>
      <c r="T1067" s="275"/>
      <c r="U1067" s="275"/>
      <c r="V1067" s="275"/>
      <c r="W1067" s="275"/>
      <c r="X1067" s="275"/>
      <c r="Y1067" s="275"/>
      <c r="Z1067" s="275"/>
      <c r="AA1067" s="275"/>
      <c r="AB1067" s="275"/>
      <c r="AC1067" s="275"/>
      <c r="AD1067" s="275"/>
      <c r="AE1067" s="275"/>
      <c r="AF1067" s="275"/>
    </row>
    <row r="1068" spans="1:32" ht="15.75" customHeight="1">
      <c r="A1068" s="332"/>
      <c r="B1068" s="275"/>
      <c r="C1068" s="275"/>
      <c r="D1068" s="275"/>
      <c r="E1068" s="275"/>
      <c r="F1068" s="275"/>
      <c r="G1068" s="275"/>
      <c r="H1068" s="275"/>
      <c r="I1068" s="275"/>
      <c r="J1068" s="275"/>
      <c r="K1068" s="275"/>
      <c r="L1068" s="307"/>
      <c r="M1068" s="275"/>
      <c r="N1068" s="275"/>
      <c r="O1068" s="275"/>
      <c r="P1068" s="275"/>
      <c r="Q1068" s="275"/>
      <c r="R1068" s="275"/>
      <c r="S1068" s="275"/>
      <c r="T1068" s="275"/>
      <c r="U1068" s="275"/>
      <c r="V1068" s="275"/>
      <c r="W1068" s="275"/>
      <c r="X1068" s="275"/>
      <c r="Y1068" s="275"/>
      <c r="Z1068" s="275"/>
      <c r="AA1068" s="275"/>
      <c r="AB1068" s="275"/>
      <c r="AC1068" s="275"/>
      <c r="AD1068" s="275"/>
      <c r="AE1068" s="275"/>
      <c r="AF1068" s="275"/>
    </row>
    <row r="1069" spans="1:32" ht="15.75" customHeight="1">
      <c r="A1069" s="332"/>
      <c r="B1069" s="275"/>
      <c r="C1069" s="275"/>
      <c r="D1069" s="275"/>
      <c r="E1069" s="275"/>
      <c r="F1069" s="275"/>
      <c r="G1069" s="275"/>
      <c r="H1069" s="275"/>
      <c r="I1069" s="275"/>
      <c r="J1069" s="275"/>
      <c r="K1069" s="275"/>
      <c r="L1069" s="307"/>
      <c r="M1069" s="275"/>
      <c r="N1069" s="275"/>
      <c r="O1069" s="275"/>
      <c r="P1069" s="275"/>
      <c r="Q1069" s="275"/>
      <c r="R1069" s="275"/>
      <c r="S1069" s="275"/>
      <c r="T1069" s="275"/>
      <c r="U1069" s="275"/>
      <c r="V1069" s="275"/>
      <c r="W1069" s="275"/>
      <c r="X1069" s="275"/>
      <c r="Y1069" s="275"/>
      <c r="Z1069" s="275"/>
      <c r="AA1069" s="275"/>
      <c r="AB1069" s="275"/>
      <c r="AC1069" s="275"/>
      <c r="AD1069" s="275"/>
      <c r="AE1069" s="275"/>
      <c r="AF1069" s="275"/>
    </row>
    <row r="1070" spans="1:32" ht="15.75" customHeight="1">
      <c r="A1070" s="332"/>
      <c r="B1070" s="275"/>
      <c r="C1070" s="275"/>
      <c r="D1070" s="275"/>
      <c r="E1070" s="275"/>
      <c r="F1070" s="275"/>
      <c r="G1070" s="275"/>
      <c r="H1070" s="275"/>
      <c r="I1070" s="275"/>
      <c r="J1070" s="275"/>
      <c r="K1070" s="275"/>
      <c r="L1070" s="307"/>
      <c r="M1070" s="275"/>
      <c r="N1070" s="275"/>
      <c r="O1070" s="275"/>
      <c r="P1070" s="275"/>
      <c r="Q1070" s="275"/>
      <c r="R1070" s="275"/>
      <c r="S1070" s="275"/>
      <c r="T1070" s="275"/>
      <c r="U1070" s="275"/>
      <c r="V1070" s="275"/>
      <c r="W1070" s="275"/>
      <c r="X1070" s="275"/>
      <c r="Y1070" s="275"/>
      <c r="Z1070" s="275"/>
      <c r="AA1070" s="275"/>
      <c r="AB1070" s="275"/>
      <c r="AC1070" s="275"/>
      <c r="AD1070" s="275"/>
      <c r="AE1070" s="275"/>
      <c r="AF1070" s="275"/>
    </row>
    <row r="1071" spans="1:32" ht="15.75" customHeight="1">
      <c r="A1071" s="332"/>
      <c r="B1071" s="275"/>
      <c r="C1071" s="275"/>
      <c r="D1071" s="275"/>
      <c r="E1071" s="275"/>
      <c r="F1071" s="275"/>
      <c r="G1071" s="275"/>
      <c r="H1071" s="275"/>
      <c r="I1071" s="275"/>
      <c r="J1071" s="275"/>
      <c r="K1071" s="275"/>
      <c r="L1071" s="307"/>
      <c r="M1071" s="275"/>
      <c r="N1071" s="275"/>
      <c r="O1071" s="275"/>
      <c r="P1071" s="275"/>
      <c r="Q1071" s="275"/>
      <c r="R1071" s="275"/>
      <c r="S1071" s="275"/>
      <c r="T1071" s="275"/>
      <c r="U1071" s="275"/>
      <c r="V1071" s="275"/>
      <c r="W1071" s="275"/>
      <c r="X1071" s="275"/>
      <c r="Y1071" s="275"/>
      <c r="Z1071" s="275"/>
      <c r="AA1071" s="275"/>
      <c r="AB1071" s="275"/>
      <c r="AC1071" s="275"/>
      <c r="AD1071" s="275"/>
      <c r="AE1071" s="275"/>
      <c r="AF1071" s="275"/>
    </row>
    <row r="1072" spans="1:32" ht="15.75" customHeight="1">
      <c r="A1072" s="332"/>
      <c r="B1072" s="275"/>
      <c r="C1072" s="275"/>
      <c r="D1072" s="275"/>
      <c r="E1072" s="275"/>
      <c r="F1072" s="275"/>
      <c r="G1072" s="275"/>
      <c r="H1072" s="275"/>
      <c r="I1072" s="275"/>
      <c r="J1072" s="275"/>
      <c r="K1072" s="275"/>
      <c r="L1072" s="307"/>
      <c r="M1072" s="275"/>
      <c r="N1072" s="275"/>
      <c r="O1072" s="275"/>
      <c r="P1072" s="275"/>
      <c r="Q1072" s="275"/>
      <c r="R1072" s="275"/>
      <c r="S1072" s="275"/>
      <c r="T1072" s="275"/>
      <c r="U1072" s="275"/>
      <c r="V1072" s="275"/>
      <c r="W1072" s="275"/>
      <c r="X1072" s="275"/>
      <c r="Y1072" s="275"/>
      <c r="Z1072" s="275"/>
      <c r="AA1072" s="275"/>
      <c r="AB1072" s="275"/>
      <c r="AC1072" s="275"/>
      <c r="AD1072" s="275"/>
      <c r="AE1072" s="275"/>
      <c r="AF1072" s="275"/>
    </row>
    <row r="1073" spans="1:32" ht="15.75" customHeight="1">
      <c r="A1073" s="332"/>
      <c r="B1073" s="275"/>
      <c r="C1073" s="275"/>
      <c r="D1073" s="275"/>
      <c r="E1073" s="275"/>
      <c r="F1073" s="275"/>
      <c r="G1073" s="275"/>
      <c r="H1073" s="275"/>
      <c r="I1073" s="275"/>
      <c r="J1073" s="275"/>
      <c r="K1073" s="275"/>
      <c r="L1073" s="307"/>
      <c r="M1073" s="275"/>
      <c r="N1073" s="275"/>
      <c r="O1073" s="275"/>
      <c r="P1073" s="275"/>
      <c r="Q1073" s="275"/>
      <c r="R1073" s="275"/>
      <c r="S1073" s="275"/>
      <c r="T1073" s="275"/>
      <c r="U1073" s="275"/>
      <c r="V1073" s="275"/>
      <c r="W1073" s="275"/>
      <c r="X1073" s="275"/>
      <c r="Y1073" s="275"/>
      <c r="Z1073" s="275"/>
      <c r="AA1073" s="275"/>
      <c r="AB1073" s="275"/>
      <c r="AC1073" s="275"/>
      <c r="AD1073" s="275"/>
      <c r="AE1073" s="275"/>
      <c r="AF1073" s="275"/>
    </row>
    <row r="1074" spans="1:32" ht="15.75" customHeight="1">
      <c r="A1074" s="332"/>
      <c r="B1074" s="275"/>
      <c r="C1074" s="275"/>
      <c r="D1074" s="275"/>
      <c r="E1074" s="275"/>
      <c r="F1074" s="275"/>
      <c r="G1074" s="275"/>
      <c r="H1074" s="275"/>
      <c r="I1074" s="275"/>
      <c r="J1074" s="275"/>
      <c r="K1074" s="275"/>
      <c r="L1074" s="307"/>
      <c r="M1074" s="275"/>
      <c r="N1074" s="275"/>
      <c r="O1074" s="275"/>
      <c r="P1074" s="275"/>
      <c r="Q1074" s="275"/>
      <c r="R1074" s="275"/>
      <c r="S1074" s="275"/>
      <c r="T1074" s="275"/>
      <c r="U1074" s="275"/>
      <c r="V1074" s="275"/>
      <c r="W1074" s="275"/>
      <c r="X1074" s="275"/>
      <c r="Y1074" s="275"/>
      <c r="Z1074" s="275"/>
      <c r="AA1074" s="275"/>
      <c r="AB1074" s="275"/>
      <c r="AC1074" s="275"/>
      <c r="AD1074" s="275"/>
      <c r="AE1074" s="275"/>
      <c r="AF1074" s="275"/>
    </row>
    <row r="1075" spans="1:32" ht="15.75" customHeight="1">
      <c r="A1075" s="332"/>
      <c r="B1075" s="275"/>
      <c r="C1075" s="275"/>
      <c r="D1075" s="275"/>
      <c r="E1075" s="275"/>
      <c r="F1075" s="275"/>
      <c r="G1075" s="275"/>
      <c r="H1075" s="275"/>
      <c r="I1075" s="275"/>
      <c r="J1075" s="275"/>
      <c r="K1075" s="275"/>
      <c r="L1075" s="307"/>
      <c r="M1075" s="275"/>
      <c r="N1075" s="275"/>
      <c r="O1075" s="275"/>
      <c r="P1075" s="275"/>
      <c r="Q1075" s="275"/>
      <c r="R1075" s="275"/>
      <c r="S1075" s="275"/>
      <c r="T1075" s="275"/>
      <c r="U1075" s="275"/>
      <c r="V1075" s="275"/>
      <c r="W1075" s="275"/>
      <c r="X1075" s="275"/>
      <c r="Y1075" s="275"/>
      <c r="Z1075" s="275"/>
      <c r="AA1075" s="275"/>
      <c r="AB1075" s="275"/>
      <c r="AC1075" s="275"/>
      <c r="AD1075" s="275"/>
      <c r="AE1075" s="275"/>
      <c r="AF1075" s="275"/>
    </row>
    <row r="1076" spans="1:32" ht="15.75" customHeight="1">
      <c r="A1076" s="332"/>
      <c r="B1076" s="275"/>
      <c r="C1076" s="275"/>
      <c r="D1076" s="275"/>
      <c r="E1076" s="275"/>
      <c r="F1076" s="275"/>
      <c r="G1076" s="275"/>
      <c r="H1076" s="275"/>
      <c r="I1076" s="275"/>
      <c r="J1076" s="275"/>
      <c r="K1076" s="275"/>
      <c r="L1076" s="307"/>
      <c r="M1076" s="275"/>
      <c r="N1076" s="275"/>
      <c r="O1076" s="275"/>
      <c r="P1076" s="275"/>
      <c r="Q1076" s="275"/>
      <c r="R1076" s="275"/>
      <c r="S1076" s="275"/>
      <c r="T1076" s="275"/>
      <c r="U1076" s="275"/>
      <c r="V1076" s="275"/>
      <c r="W1076" s="275"/>
      <c r="X1076" s="275"/>
      <c r="Y1076" s="275"/>
      <c r="Z1076" s="275"/>
      <c r="AA1076" s="275"/>
      <c r="AB1076" s="275"/>
      <c r="AC1076" s="275"/>
      <c r="AD1076" s="275"/>
      <c r="AE1076" s="275"/>
      <c r="AF1076" s="275"/>
    </row>
    <row r="1077" spans="1:32" ht="15.75" customHeight="1">
      <c r="A1077" s="332"/>
      <c r="B1077" s="275"/>
      <c r="C1077" s="275"/>
      <c r="D1077" s="275"/>
      <c r="E1077" s="275"/>
      <c r="F1077" s="275"/>
      <c r="G1077" s="275"/>
      <c r="H1077" s="275"/>
      <c r="I1077" s="275"/>
      <c r="J1077" s="275"/>
      <c r="K1077" s="275"/>
      <c r="L1077" s="307"/>
      <c r="M1077" s="275"/>
      <c r="N1077" s="275"/>
      <c r="O1077" s="275"/>
      <c r="P1077" s="275"/>
      <c r="Q1077" s="275"/>
      <c r="R1077" s="275"/>
      <c r="S1077" s="275"/>
      <c r="T1077" s="275"/>
      <c r="U1077" s="275"/>
      <c r="V1077" s="275"/>
      <c r="W1077" s="275"/>
      <c r="X1077" s="275"/>
      <c r="Y1077" s="275"/>
      <c r="Z1077" s="275"/>
      <c r="AA1077" s="275"/>
      <c r="AB1077" s="275"/>
      <c r="AC1077" s="275"/>
      <c r="AD1077" s="275"/>
      <c r="AE1077" s="275"/>
      <c r="AF1077" s="275"/>
    </row>
    <row r="1078" spans="1:32" ht="15.75" customHeight="1">
      <c r="A1078" s="332"/>
      <c r="B1078" s="275"/>
      <c r="C1078" s="275"/>
      <c r="D1078" s="275"/>
      <c r="E1078" s="275"/>
      <c r="F1078" s="275"/>
      <c r="G1078" s="275"/>
      <c r="H1078" s="275"/>
      <c r="I1078" s="275"/>
      <c r="J1078" s="275"/>
      <c r="K1078" s="275"/>
      <c r="L1078" s="307"/>
      <c r="M1078" s="275"/>
      <c r="N1078" s="275"/>
      <c r="O1078" s="275"/>
      <c r="P1078" s="275"/>
      <c r="Q1078" s="275"/>
      <c r="R1078" s="275"/>
      <c r="S1078" s="275"/>
      <c r="T1078" s="275"/>
      <c r="U1078" s="275"/>
      <c r="V1078" s="275"/>
      <c r="W1078" s="275"/>
      <c r="X1078" s="275"/>
      <c r="Y1078" s="275"/>
      <c r="Z1078" s="275"/>
      <c r="AA1078" s="275"/>
      <c r="AB1078" s="275"/>
      <c r="AC1078" s="275"/>
      <c r="AD1078" s="275"/>
      <c r="AE1078" s="275"/>
      <c r="AF1078" s="275"/>
    </row>
    <row r="1079" spans="1:32" ht="15.75" customHeight="1">
      <c r="A1079" s="332"/>
      <c r="B1079" s="275"/>
      <c r="C1079" s="275"/>
      <c r="D1079" s="275"/>
      <c r="E1079" s="275"/>
      <c r="F1079" s="275"/>
      <c r="G1079" s="275"/>
      <c r="H1079" s="275"/>
      <c r="I1079" s="275"/>
      <c r="J1079" s="275"/>
      <c r="K1079" s="275"/>
      <c r="L1079" s="307"/>
      <c r="M1079" s="275"/>
      <c r="N1079" s="275"/>
      <c r="O1079" s="275"/>
      <c r="P1079" s="275"/>
      <c r="Q1079" s="275"/>
      <c r="R1079" s="275"/>
      <c r="S1079" s="275"/>
      <c r="T1079" s="275"/>
      <c r="U1079" s="275"/>
      <c r="V1079" s="275"/>
      <c r="W1079" s="275"/>
      <c r="X1079" s="275"/>
      <c r="Y1079" s="275"/>
      <c r="Z1079" s="275"/>
      <c r="AA1079" s="275"/>
      <c r="AB1079" s="275"/>
      <c r="AC1079" s="275"/>
      <c r="AD1079" s="275"/>
      <c r="AE1079" s="275"/>
      <c r="AF1079" s="275"/>
    </row>
    <row r="1080" spans="1:32" ht="15.75" customHeight="1">
      <c r="A1080" s="332"/>
      <c r="B1080" s="275"/>
      <c r="C1080" s="275"/>
      <c r="D1080" s="275"/>
      <c r="E1080" s="275"/>
      <c r="F1080" s="275"/>
      <c r="G1080" s="275"/>
      <c r="H1080" s="275"/>
      <c r="I1080" s="275"/>
      <c r="J1080" s="275"/>
      <c r="K1080" s="275"/>
      <c r="L1080" s="307"/>
      <c r="M1080" s="275"/>
      <c r="N1080" s="275"/>
      <c r="O1080" s="275"/>
      <c r="P1080" s="275"/>
      <c r="Q1080" s="275"/>
      <c r="R1080" s="275"/>
      <c r="S1080" s="275"/>
      <c r="T1080" s="275"/>
      <c r="U1080" s="275"/>
      <c r="V1080" s="275"/>
      <c r="W1080" s="275"/>
      <c r="X1080" s="275"/>
      <c r="Y1080" s="275"/>
      <c r="Z1080" s="275"/>
      <c r="AA1080" s="275"/>
      <c r="AB1080" s="275"/>
      <c r="AC1080" s="275"/>
      <c r="AD1080" s="275"/>
      <c r="AE1080" s="275"/>
      <c r="AF1080" s="275"/>
    </row>
    <row r="1081" spans="1:32" ht="15.75" customHeight="1">
      <c r="A1081" s="332"/>
      <c r="B1081" s="275"/>
      <c r="C1081" s="275"/>
      <c r="D1081" s="275"/>
      <c r="E1081" s="275"/>
      <c r="F1081" s="275"/>
      <c r="G1081" s="275"/>
      <c r="H1081" s="275"/>
      <c r="I1081" s="275"/>
      <c r="J1081" s="275"/>
      <c r="K1081" s="275"/>
      <c r="L1081" s="307"/>
      <c r="M1081" s="275"/>
      <c r="N1081" s="275"/>
      <c r="O1081" s="275"/>
      <c r="P1081" s="275"/>
      <c r="Q1081" s="275"/>
      <c r="R1081" s="275"/>
      <c r="S1081" s="275"/>
      <c r="T1081" s="275"/>
      <c r="U1081" s="275"/>
      <c r="V1081" s="275"/>
      <c r="W1081" s="275"/>
      <c r="X1081" s="275"/>
      <c r="Y1081" s="275"/>
      <c r="Z1081" s="275"/>
      <c r="AA1081" s="275"/>
      <c r="AB1081" s="275"/>
      <c r="AC1081" s="275"/>
      <c r="AD1081" s="275"/>
      <c r="AE1081" s="275"/>
      <c r="AF1081" s="275"/>
    </row>
    <row r="1082" spans="1:32" ht="15.75" customHeight="1">
      <c r="A1082" s="332"/>
      <c r="B1082" s="275"/>
      <c r="C1082" s="275"/>
      <c r="D1082" s="275"/>
      <c r="E1082" s="275"/>
      <c r="F1082" s="275"/>
      <c r="G1082" s="275"/>
      <c r="H1082" s="275"/>
      <c r="I1082" s="275"/>
      <c r="J1082" s="275"/>
      <c r="K1082" s="275"/>
      <c r="L1082" s="307"/>
      <c r="M1082" s="275"/>
      <c r="N1082" s="275"/>
      <c r="O1082" s="275"/>
      <c r="P1082" s="275"/>
      <c r="Q1082" s="275"/>
      <c r="R1082" s="275"/>
      <c r="S1082" s="275"/>
      <c r="T1082" s="275"/>
      <c r="U1082" s="275"/>
      <c r="V1082" s="275"/>
      <c r="W1082" s="275"/>
      <c r="X1082" s="275"/>
      <c r="Y1082" s="275"/>
      <c r="Z1082" s="275"/>
      <c r="AA1082" s="275"/>
      <c r="AB1082" s="275"/>
      <c r="AC1082" s="275"/>
      <c r="AD1082" s="275"/>
      <c r="AE1082" s="275"/>
      <c r="AF1082" s="275"/>
    </row>
    <row r="1083" spans="1:32" ht="15.75" customHeight="1">
      <c r="A1083" s="332"/>
      <c r="B1083" s="275"/>
      <c r="C1083" s="275"/>
      <c r="D1083" s="275"/>
      <c r="E1083" s="275"/>
      <c r="F1083" s="275"/>
      <c r="G1083" s="275"/>
      <c r="H1083" s="275"/>
      <c r="I1083" s="275"/>
      <c r="J1083" s="275"/>
      <c r="K1083" s="275"/>
      <c r="L1083" s="307"/>
      <c r="M1083" s="275"/>
      <c r="N1083" s="275"/>
      <c r="O1083" s="275"/>
      <c r="P1083" s="275"/>
      <c r="Q1083" s="275"/>
      <c r="R1083" s="275"/>
      <c r="S1083" s="275"/>
      <c r="T1083" s="275"/>
      <c r="U1083" s="275"/>
      <c r="V1083" s="275"/>
      <c r="W1083" s="275"/>
      <c r="X1083" s="275"/>
      <c r="Y1083" s="275"/>
      <c r="Z1083" s="275"/>
      <c r="AA1083" s="275"/>
      <c r="AB1083" s="275"/>
      <c r="AC1083" s="275"/>
      <c r="AD1083" s="275"/>
      <c r="AE1083" s="275"/>
      <c r="AF1083" s="275"/>
    </row>
    <row r="1084" spans="1:32" ht="15.75" customHeight="1">
      <c r="A1084" s="332"/>
      <c r="B1084" s="275"/>
      <c r="C1084" s="275"/>
      <c r="D1084" s="275"/>
      <c r="E1084" s="275"/>
      <c r="F1084" s="275"/>
      <c r="G1084" s="275"/>
      <c r="H1084" s="275"/>
      <c r="I1084" s="275"/>
      <c r="J1084" s="275"/>
      <c r="K1084" s="275"/>
      <c r="L1084" s="307"/>
      <c r="M1084" s="275"/>
      <c r="N1084" s="275"/>
      <c r="O1084" s="275"/>
      <c r="P1084" s="275"/>
      <c r="Q1084" s="275"/>
      <c r="R1084" s="275"/>
      <c r="S1084" s="275"/>
      <c r="T1084" s="275"/>
      <c r="U1084" s="275"/>
      <c r="V1084" s="275"/>
      <c r="W1084" s="275"/>
      <c r="X1084" s="275"/>
      <c r="Y1084" s="275"/>
      <c r="Z1084" s="275"/>
      <c r="AA1084" s="275"/>
      <c r="AB1084" s="275"/>
      <c r="AC1084" s="275"/>
      <c r="AD1084" s="275"/>
      <c r="AE1084" s="275"/>
      <c r="AF1084" s="275"/>
    </row>
    <row r="1085" spans="1:32" ht="15.75" customHeight="1">
      <c r="A1085" s="332"/>
      <c r="B1085" s="275"/>
      <c r="C1085" s="275"/>
      <c r="D1085" s="275"/>
      <c r="E1085" s="275"/>
      <c r="F1085" s="275"/>
      <c r="G1085" s="275"/>
      <c r="H1085" s="275"/>
      <c r="I1085" s="275"/>
      <c r="J1085" s="275"/>
      <c r="K1085" s="275"/>
      <c r="L1085" s="307"/>
      <c r="M1085" s="275"/>
      <c r="N1085" s="275"/>
      <c r="O1085" s="275"/>
      <c r="P1085" s="275"/>
      <c r="Q1085" s="275"/>
      <c r="R1085" s="275"/>
      <c r="S1085" s="275"/>
      <c r="T1085" s="275"/>
      <c r="U1085" s="275"/>
      <c r="V1085" s="275"/>
      <c r="W1085" s="275"/>
      <c r="X1085" s="275"/>
      <c r="Y1085" s="275"/>
      <c r="Z1085" s="275"/>
      <c r="AA1085" s="275"/>
      <c r="AB1085" s="275"/>
      <c r="AC1085" s="275"/>
      <c r="AD1085" s="275"/>
      <c r="AE1085" s="275"/>
      <c r="AF1085" s="275"/>
    </row>
    <row r="1086" spans="1:32" ht="15.75" customHeight="1">
      <c r="A1086" s="332"/>
      <c r="B1086" s="275"/>
      <c r="C1086" s="275"/>
      <c r="D1086" s="275"/>
      <c r="E1086" s="275"/>
      <c r="F1086" s="275"/>
      <c r="G1086" s="275"/>
      <c r="H1086" s="275"/>
      <c r="I1086" s="275"/>
      <c r="J1086" s="275"/>
      <c r="K1086" s="275"/>
      <c r="L1086" s="307"/>
      <c r="M1086" s="275"/>
      <c r="N1086" s="275"/>
      <c r="O1086" s="275"/>
      <c r="P1086" s="275"/>
      <c r="Q1086" s="275"/>
      <c r="R1086" s="275"/>
      <c r="S1086" s="275"/>
      <c r="T1086" s="275"/>
      <c r="U1086" s="275"/>
      <c r="V1086" s="275"/>
      <c r="W1086" s="275"/>
      <c r="X1086" s="275"/>
      <c r="Y1086" s="275"/>
      <c r="Z1086" s="275"/>
      <c r="AA1086" s="275"/>
      <c r="AB1086" s="275"/>
      <c r="AC1086" s="275"/>
      <c r="AD1086" s="275"/>
      <c r="AE1086" s="275"/>
      <c r="AF1086" s="275"/>
    </row>
    <row r="1087" spans="1:32" ht="15.75" customHeight="1">
      <c r="A1087" s="332"/>
      <c r="B1087" s="275"/>
      <c r="C1087" s="275"/>
      <c r="D1087" s="275"/>
      <c r="E1087" s="275"/>
      <c r="F1087" s="275"/>
      <c r="G1087" s="275"/>
      <c r="H1087" s="275"/>
      <c r="I1087" s="275"/>
      <c r="J1087" s="275"/>
      <c r="K1087" s="275"/>
      <c r="L1087" s="307"/>
      <c r="M1087" s="275"/>
      <c r="N1087" s="275"/>
      <c r="O1087" s="275"/>
      <c r="P1087" s="275"/>
      <c r="Q1087" s="275"/>
      <c r="R1087" s="275"/>
      <c r="S1087" s="275"/>
      <c r="T1087" s="275"/>
      <c r="U1087" s="275"/>
      <c r="V1087" s="275"/>
      <c r="W1087" s="275"/>
      <c r="X1087" s="275"/>
      <c r="Y1087" s="275"/>
      <c r="Z1087" s="275"/>
      <c r="AA1087" s="275"/>
      <c r="AB1087" s="275"/>
      <c r="AC1087" s="275"/>
      <c r="AD1087" s="275"/>
      <c r="AE1087" s="275"/>
      <c r="AF1087" s="275"/>
    </row>
    <row r="1088" spans="1:32" ht="15.75" customHeight="1">
      <c r="A1088" s="332"/>
      <c r="B1088" s="275"/>
      <c r="C1088" s="275"/>
      <c r="D1088" s="275"/>
      <c r="E1088" s="275"/>
      <c r="F1088" s="275"/>
      <c r="G1088" s="275"/>
      <c r="H1088" s="275"/>
      <c r="I1088" s="275"/>
      <c r="J1088" s="275"/>
      <c r="K1088" s="275"/>
      <c r="L1088" s="307"/>
      <c r="M1088" s="275"/>
      <c r="N1088" s="275"/>
      <c r="O1088" s="275"/>
      <c r="P1088" s="275"/>
      <c r="Q1088" s="275"/>
      <c r="R1088" s="275"/>
      <c r="S1088" s="275"/>
      <c r="T1088" s="275"/>
      <c r="U1088" s="275"/>
      <c r="V1088" s="275"/>
      <c r="W1088" s="275"/>
      <c r="X1088" s="275"/>
      <c r="Y1088" s="275"/>
      <c r="Z1088" s="275"/>
      <c r="AA1088" s="275"/>
      <c r="AB1088" s="275"/>
      <c r="AC1088" s="275"/>
      <c r="AD1088" s="275"/>
      <c r="AE1088" s="275"/>
      <c r="AF1088" s="275"/>
    </row>
    <row r="1089" spans="1:32" ht="15.75" customHeight="1">
      <c r="A1089" s="332"/>
      <c r="B1089" s="275"/>
      <c r="C1089" s="275"/>
      <c r="D1089" s="275"/>
      <c r="E1089" s="275"/>
      <c r="F1089" s="275"/>
      <c r="G1089" s="275"/>
      <c r="H1089" s="275"/>
      <c r="I1089" s="275"/>
      <c r="J1089" s="275"/>
      <c r="K1089" s="275"/>
      <c r="L1089" s="307"/>
      <c r="M1089" s="275"/>
      <c r="N1089" s="275"/>
      <c r="O1089" s="275"/>
      <c r="P1089" s="275"/>
      <c r="Q1089" s="275"/>
      <c r="R1089" s="275"/>
      <c r="S1089" s="275"/>
      <c r="T1089" s="275"/>
      <c r="U1089" s="275"/>
      <c r="V1089" s="275"/>
      <c r="W1089" s="275"/>
      <c r="X1089" s="275"/>
      <c r="Y1089" s="275"/>
      <c r="Z1089" s="275"/>
      <c r="AA1089" s="275"/>
      <c r="AB1089" s="275"/>
      <c r="AC1089" s="275"/>
      <c r="AD1089" s="275"/>
      <c r="AE1089" s="275"/>
      <c r="AF1089" s="275"/>
    </row>
    <row r="1090" spans="1:32" ht="15.75" customHeight="1">
      <c r="A1090" s="332"/>
      <c r="B1090" s="275"/>
      <c r="C1090" s="275"/>
      <c r="D1090" s="275"/>
      <c r="E1090" s="275"/>
      <c r="F1090" s="275"/>
      <c r="G1090" s="275"/>
      <c r="H1090" s="275"/>
      <c r="I1090" s="275"/>
      <c r="J1090" s="275"/>
      <c r="K1090" s="275"/>
      <c r="L1090" s="307"/>
      <c r="M1090" s="275"/>
      <c r="N1090" s="275"/>
      <c r="O1090" s="275"/>
      <c r="P1090" s="275"/>
      <c r="Q1090" s="275"/>
      <c r="R1090" s="275"/>
      <c r="S1090" s="275"/>
      <c r="T1090" s="275"/>
      <c r="U1090" s="275"/>
      <c r="V1090" s="275"/>
      <c r="W1090" s="275"/>
      <c r="X1090" s="275"/>
      <c r="Y1090" s="275"/>
      <c r="Z1090" s="275"/>
      <c r="AA1090" s="275"/>
      <c r="AB1090" s="275"/>
      <c r="AC1090" s="275"/>
      <c r="AD1090" s="275"/>
      <c r="AE1090" s="275"/>
      <c r="AF1090" s="275"/>
    </row>
    <row r="1091" spans="1:32" ht="15.75" customHeight="1">
      <c r="A1091" s="332"/>
      <c r="B1091" s="275"/>
      <c r="C1091" s="275"/>
      <c r="D1091" s="275"/>
      <c r="E1091" s="275"/>
      <c r="F1091" s="275"/>
      <c r="G1091" s="275"/>
      <c r="H1091" s="275"/>
      <c r="I1091" s="275"/>
      <c r="J1091" s="275"/>
      <c r="K1091" s="275"/>
      <c r="L1091" s="307"/>
      <c r="M1091" s="275"/>
      <c r="N1091" s="275"/>
      <c r="O1091" s="275"/>
      <c r="P1091" s="275"/>
      <c r="Q1091" s="275"/>
      <c r="R1091" s="275"/>
      <c r="S1091" s="275"/>
      <c r="T1091" s="275"/>
      <c r="U1091" s="275"/>
      <c r="V1091" s="275"/>
      <c r="W1091" s="275"/>
      <c r="X1091" s="275"/>
      <c r="Y1091" s="275"/>
      <c r="Z1091" s="275"/>
      <c r="AA1091" s="275"/>
      <c r="AB1091" s="275"/>
      <c r="AC1091" s="275"/>
      <c r="AD1091" s="275"/>
      <c r="AE1091" s="275"/>
      <c r="AF1091" s="275"/>
    </row>
    <row r="1092" spans="1:32" ht="14.4">
      <c r="A1092" s="332"/>
      <c r="K1092" s="372"/>
    </row>
    <row r="1093" spans="1:32" ht="14.4">
      <c r="A1093" s="332"/>
      <c r="K1093" s="372"/>
    </row>
    <row r="1094" spans="1:32" ht="14.4">
      <c r="A1094" s="332"/>
      <c r="K1094" s="372"/>
    </row>
  </sheetData>
  <mergeCells count="5">
    <mergeCell ref="E1:E2"/>
    <mergeCell ref="F1:J1"/>
    <mergeCell ref="K1:M1"/>
    <mergeCell ref="F2:J2"/>
    <mergeCell ref="K2:M2"/>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A91F-CF79-40F5-9AA4-E4CA3E87FC18}">
  <sheetPr>
    <tabColor theme="9"/>
  </sheetPr>
  <dimension ref="A3:G47"/>
  <sheetViews>
    <sheetView workbookViewId="0">
      <selection activeCell="H3" sqref="H3"/>
    </sheetView>
  </sheetViews>
  <sheetFormatPr baseColWidth="10" defaultRowHeight="14.4"/>
  <cols>
    <col min="2" max="2" width="59.88671875" bestFit="1" customWidth="1"/>
    <col min="3" max="7" width="14.33203125" customWidth="1"/>
  </cols>
  <sheetData>
    <row r="3" spans="1:7" ht="17.399999999999999">
      <c r="A3" s="373" t="s">
        <v>1621</v>
      </c>
    </row>
    <row r="5" spans="1:7" ht="55.8" customHeight="1">
      <c r="A5" s="374" t="s">
        <v>1616</v>
      </c>
      <c r="B5" s="374" t="s">
        <v>1617</v>
      </c>
      <c r="C5" s="375" t="s">
        <v>1623</v>
      </c>
      <c r="D5" s="375" t="s">
        <v>1622</v>
      </c>
      <c r="E5" s="376" t="s">
        <v>1618</v>
      </c>
      <c r="F5" s="389" t="s">
        <v>1619</v>
      </c>
      <c r="G5" s="382" t="s">
        <v>1620</v>
      </c>
    </row>
    <row r="6" spans="1:7">
      <c r="A6" s="383">
        <v>1</v>
      </c>
      <c r="B6" s="384" t="s">
        <v>989</v>
      </c>
      <c r="C6" s="385">
        <f>+VLOOKUP(Table_1[[#This Row],[Nombre de la Política Pública]],'IND 2 SEGUIMIENTO1'!$A$4:$M$551,2,FALSE)</f>
        <v>16</v>
      </c>
      <c r="D6" s="385">
        <f>+VLOOKUP(Table_1[[#This Row],[Nombre de la Política Pública]],'IND 2 SEGUIMIENTO1'!$A$4:$M$551,5,FALSE)</f>
        <v>13</v>
      </c>
      <c r="E6" s="386">
        <f>+VLOOKUP(Table_1[[#This Row],[Nombre de la Política Pública]],'IND 2 SEGUIMIENTO1'!$A$4:$M$551,12,FALSE)</f>
        <v>0.98224741501535029</v>
      </c>
      <c r="F6" s="387">
        <f>Table_1[[#This Row],[N° de Productos de la PP  con meta 2024]]/$D$47</f>
        <v>3.0516431924882629E-2</v>
      </c>
      <c r="G6" s="387">
        <f>Table_1[[#This Row],[ % de Avance Promedio 2024]]*Table_1[[#This Row],[Peso de la PP para el indicador]]</f>
        <v>2.9974686373707874E-2</v>
      </c>
    </row>
    <row r="7" spans="1:7">
      <c r="A7" s="383">
        <v>2</v>
      </c>
      <c r="B7" s="384" t="s">
        <v>1009</v>
      </c>
      <c r="C7" s="385">
        <f>+VLOOKUP(Table_1[[#This Row],[Nombre de la Política Pública]],'IND 2 SEGUIMIENTO1'!$A$4:$M$551,2,FALSE)</f>
        <v>20</v>
      </c>
      <c r="D7" s="385">
        <f>+VLOOKUP(Table_1[[#This Row],[Nombre de la Política Pública]],'IND 2 SEGUIMIENTO1'!$A$4:$M$551,5,FALSE)</f>
        <v>19</v>
      </c>
      <c r="E7" s="386">
        <f>+VLOOKUP(Table_1[[#This Row],[Nombre de la Política Pública]],'IND 2 SEGUIMIENTO1'!$A$4:$M$551,12,FALSE)</f>
        <v>0.7807017543859649</v>
      </c>
      <c r="F7" s="387">
        <f>Table_1[[#This Row],[N° de Productos de la PP  con meta 2024]]/$D$47</f>
        <v>4.4600938967136149E-2</v>
      </c>
      <c r="G7" s="387">
        <f>Table_1[[#This Row],[ % de Avance Promedio 2024]]*Table_1[[#This Row],[Peso de la PP para el indicador]]</f>
        <v>3.4820031298904534E-2</v>
      </c>
    </row>
    <row r="8" spans="1:7">
      <c r="A8" s="383">
        <v>3</v>
      </c>
      <c r="B8" s="384" t="s">
        <v>1038</v>
      </c>
      <c r="C8" s="385">
        <f>+VLOOKUP(Table_1[[#This Row],[Nombre de la Política Pública]],'IND 2 SEGUIMIENTO1'!$A$4:$M$551,2,FALSE)</f>
        <v>42</v>
      </c>
      <c r="D8" s="385">
        <f>+VLOOKUP(Table_1[[#This Row],[Nombre de la Política Pública]],'IND 2 SEGUIMIENTO1'!$A$4:$M$551,5,FALSE)</f>
        <v>37</v>
      </c>
      <c r="E8" s="386">
        <f>+VLOOKUP(Table_1[[#This Row],[Nombre de la Política Pública]],'IND 2 SEGUIMIENTO1'!$A$4:$M$551,12,FALSE)</f>
        <v>0.47827380952380949</v>
      </c>
      <c r="F8" s="387">
        <f>Table_1[[#This Row],[N° de Productos de la PP  con meta 2024]]/$D$47</f>
        <v>8.6854460093896718E-2</v>
      </c>
      <c r="G8" s="387">
        <f>Table_1[[#This Row],[ % de Avance Promedio 2024]]*Table_1[[#This Row],[Peso de la PP para el indicador]]</f>
        <v>4.154021350324167E-2</v>
      </c>
    </row>
    <row r="9" spans="1:7">
      <c r="A9" s="383">
        <v>5</v>
      </c>
      <c r="B9" s="384" t="s">
        <v>1087</v>
      </c>
      <c r="C9" s="385">
        <f>+VLOOKUP(Table_1[[#This Row],[Nombre de la Política Pública]],'IND 2 SEGUIMIENTO1'!$A$4:$M$551,2,FALSE)</f>
        <v>32</v>
      </c>
      <c r="D9" s="385">
        <f>+VLOOKUP(Table_1[[#This Row],[Nombre de la Política Pública]],'IND 2 SEGUIMIENTO1'!$A$4:$M$551,5,FALSE)</f>
        <v>21</v>
      </c>
      <c r="E9" s="386">
        <f>+VLOOKUP(Table_1[[#This Row],[Nombre de la Política Pública]],'IND 2 SEGUIMIENTO1'!$A$4:$M$551,12,FALSE)</f>
        <v>0.52285714285714291</v>
      </c>
      <c r="F9" s="387">
        <f>Table_1[[#This Row],[N° de Productos de la PP  con meta 2024]]/$D$47</f>
        <v>4.9295774647887321E-2</v>
      </c>
      <c r="G9" s="387">
        <f>Table_1[[#This Row],[ % de Avance Promedio 2024]]*Table_1[[#This Row],[Peso de la PP para el indicador]]</f>
        <v>2.5774647887323945E-2</v>
      </c>
    </row>
    <row r="10" spans="1:7">
      <c r="A10" s="383">
        <v>6</v>
      </c>
      <c r="B10" s="384" t="s">
        <v>1120</v>
      </c>
      <c r="C10" s="385">
        <f>+VLOOKUP(Table_1[[#This Row],[Nombre de la Política Pública]],'IND 2 SEGUIMIENTO1'!$A$4:$M$551,2,FALSE)</f>
        <v>17</v>
      </c>
      <c r="D10" s="385">
        <f>+VLOOKUP(Table_1[[#This Row],[Nombre de la Política Pública]],'IND 2 SEGUIMIENTO1'!$A$4:$M$551,5,FALSE)</f>
        <v>15</v>
      </c>
      <c r="E10" s="386">
        <f>+VLOOKUP(Table_1[[#This Row],[Nombre de la Política Pública]],'IND 2 SEGUIMIENTO1'!$A$4:$M$551,12,FALSE)</f>
        <v>0.34166666666666667</v>
      </c>
      <c r="F10" s="387">
        <f>Table_1[[#This Row],[N° de Productos de la PP  con meta 2024]]/$D$47</f>
        <v>3.5211267605633804E-2</v>
      </c>
      <c r="G10" s="387">
        <f>Table_1[[#This Row],[ % de Avance Promedio 2024]]*Table_1[[#This Row],[Peso de la PP para el indicador]]</f>
        <v>1.2030516431924883E-2</v>
      </c>
    </row>
    <row r="11" spans="1:7">
      <c r="A11" s="383">
        <v>7</v>
      </c>
      <c r="B11" s="384" t="s">
        <v>1139</v>
      </c>
      <c r="C11" s="385">
        <f>+VLOOKUP(Table_1[[#This Row],[Nombre de la Política Pública]],'IND 2 SEGUIMIENTO1'!$A$4:$M$551,2,FALSE)</f>
        <v>16</v>
      </c>
      <c r="D11" s="385">
        <f>+VLOOKUP(Table_1[[#This Row],[Nombre de la Política Pública]],'IND 2 SEGUIMIENTO1'!$A$4:$M$551,5,FALSE)</f>
        <v>11</v>
      </c>
      <c r="E11" s="386">
        <f>+VLOOKUP(Table_1[[#This Row],[Nombre de la Política Pública]],'IND 2 SEGUIMIENTO1'!$A$4:$M$551,12,FALSE)</f>
        <v>0.72727272727272729</v>
      </c>
      <c r="F11" s="387">
        <f>Table_1[[#This Row],[N° de Productos de la PP  con meta 2024]]/$D$47</f>
        <v>2.5821596244131457E-2</v>
      </c>
      <c r="G11" s="387">
        <f>Table_1[[#This Row],[ % de Avance Promedio 2024]]*Table_1[[#This Row],[Peso de la PP para el indicador]]</f>
        <v>1.8779342723004695E-2</v>
      </c>
    </row>
    <row r="12" spans="1:7">
      <c r="A12" s="383">
        <v>8</v>
      </c>
      <c r="B12" s="384" t="s">
        <v>1156</v>
      </c>
      <c r="C12" s="385">
        <f>+VLOOKUP(Table_1[[#This Row],[Nombre de la Política Pública]],'IND 2 SEGUIMIENTO1'!$A$4:$M$551,2,FALSE)</f>
        <v>16</v>
      </c>
      <c r="D12" s="385">
        <f>+VLOOKUP(Table_1[[#This Row],[Nombre de la Política Pública]],'IND 2 SEGUIMIENTO1'!$A$4:$M$551,5,FALSE)</f>
        <v>13</v>
      </c>
      <c r="E12" s="386">
        <f>+VLOOKUP(Table_1[[#This Row],[Nombre de la Política Pública]],'IND 2 SEGUIMIENTO1'!$A$4:$M$551,12,FALSE)</f>
        <v>0.31931089743589747</v>
      </c>
      <c r="F12" s="387">
        <f>Table_1[[#This Row],[N° de Productos de la PP  con meta 2024]]/$D$47</f>
        <v>3.0516431924882629E-2</v>
      </c>
      <c r="G12" s="387">
        <f>Table_1[[#This Row],[ % de Avance Promedio 2024]]*Table_1[[#This Row],[Peso de la PP para el indicador]]</f>
        <v>9.7442292644757435E-3</v>
      </c>
    </row>
    <row r="13" spans="1:7">
      <c r="A13" s="383">
        <v>9</v>
      </c>
      <c r="B13" s="384" t="s">
        <v>1175</v>
      </c>
      <c r="C13" s="385">
        <f>+VLOOKUP(Table_1[[#This Row],[Nombre de la Política Pública]],'IND 2 SEGUIMIENTO1'!$A$4:$M$551,2,FALSE)</f>
        <v>20</v>
      </c>
      <c r="D13" s="385">
        <f>+VLOOKUP(Table_1[[#This Row],[Nombre de la Política Pública]],'IND 2 SEGUIMIENTO1'!$A$4:$M$551,5,FALSE)</f>
        <v>15</v>
      </c>
      <c r="E13" s="386">
        <f>+VLOOKUP(Table_1[[#This Row],[Nombre de la Política Pública]],'IND 2 SEGUIMIENTO1'!$A$4:$M$551,12,FALSE)</f>
        <v>0.14285714285714285</v>
      </c>
      <c r="F13" s="387">
        <f>Table_1[[#This Row],[N° de Productos de la PP  con meta 2024]]/$D$47</f>
        <v>3.5211267605633804E-2</v>
      </c>
      <c r="G13" s="387">
        <f>Table_1[[#This Row],[ % de Avance Promedio 2024]]*Table_1[[#This Row],[Peso de la PP para el indicador]]</f>
        <v>5.0301810865191147E-3</v>
      </c>
    </row>
    <row r="14" spans="1:7">
      <c r="A14" s="383">
        <v>10</v>
      </c>
      <c r="B14" s="384" t="s">
        <v>1199</v>
      </c>
      <c r="C14" s="385">
        <f>+VLOOKUP(Table_1[[#This Row],[Nombre de la Política Pública]],'IND 2 SEGUIMIENTO1'!$A$4:$M$551,2,FALSE)</f>
        <v>38</v>
      </c>
      <c r="D14" s="385">
        <f>+VLOOKUP(Table_1[[#This Row],[Nombre de la Política Pública]],'IND 2 SEGUIMIENTO1'!$A$4:$M$551,5,FALSE)</f>
        <v>31</v>
      </c>
      <c r="E14" s="386">
        <f>+VLOOKUP(Table_1[[#This Row],[Nombre de la Política Pública]],'IND 2 SEGUIMIENTO1'!$A$4:$M$551,12,FALSE)</f>
        <v>0.42557603686635948</v>
      </c>
      <c r="F14" s="387">
        <f>Table_1[[#This Row],[N° de Productos de la PP  con meta 2024]]/$D$47</f>
        <v>7.2769953051643188E-2</v>
      </c>
      <c r="G14" s="387">
        <f>Table_1[[#This Row],[ % de Avance Promedio 2024]]*Table_1[[#This Row],[Peso de la PP para el indicador]]</f>
        <v>3.096914822266935E-2</v>
      </c>
    </row>
    <row r="15" spans="1:7">
      <c r="A15" s="383">
        <v>11</v>
      </c>
      <c r="B15" s="384" t="s">
        <v>1240</v>
      </c>
      <c r="C15" s="385">
        <f>+VLOOKUP(Table_1[[#This Row],[Nombre de la Política Pública]],'IND 2 SEGUIMIENTO1'!$A$4:$M$551,2,FALSE)</f>
        <v>16</v>
      </c>
      <c r="D15" s="385">
        <f>+VLOOKUP(Table_1[[#This Row],[Nombre de la Política Pública]],'IND 2 SEGUIMIENTO1'!$A$4:$M$551,5,FALSE)</f>
        <v>15</v>
      </c>
      <c r="E15" s="386">
        <f>+VLOOKUP(Table_1[[#This Row],[Nombre de la Política Pública]],'IND 2 SEGUIMIENTO1'!$A$4:$M$551,12,FALSE)</f>
        <v>0.28111111111111109</v>
      </c>
      <c r="F15" s="387">
        <f>Table_1[[#This Row],[N° de Productos de la PP  con meta 2024]]/$D$47</f>
        <v>3.5211267605633804E-2</v>
      </c>
      <c r="G15" s="387">
        <f>Table_1[[#This Row],[ % de Avance Promedio 2024]]*Table_1[[#This Row],[Peso de la PP para el indicador]]</f>
        <v>9.8982785602503912E-3</v>
      </c>
    </row>
    <row r="16" spans="1:7">
      <c r="A16" s="383">
        <v>12</v>
      </c>
      <c r="B16" s="384" t="s">
        <v>1259</v>
      </c>
      <c r="C16" s="385">
        <f>+VLOOKUP(Table_1[[#This Row],[Nombre de la Política Pública]],'IND 2 SEGUIMIENTO1'!$A$4:$M$551,2,FALSE)</f>
        <v>22</v>
      </c>
      <c r="D16" s="385">
        <f>+VLOOKUP(Table_1[[#This Row],[Nombre de la Política Pública]],'IND 2 SEGUIMIENTO1'!$A$4:$M$551,5,FALSE)</f>
        <v>18</v>
      </c>
      <c r="E16" s="386">
        <f>+VLOOKUP(Table_1[[#This Row],[Nombre de la Política Pública]],'IND 2 SEGUIMIENTO1'!$A$4:$M$551,12,FALSE)</f>
        <v>0.97420634920634919</v>
      </c>
      <c r="F16" s="387">
        <f>Table_1[[#This Row],[N° de Productos de la PP  con meta 2024]]/$D$47</f>
        <v>4.2253521126760563E-2</v>
      </c>
      <c r="G16" s="387">
        <f>Table_1[[#This Row],[ % de Avance Promedio 2024]]*Table_1[[#This Row],[Peso de la PP para el indicador]]</f>
        <v>4.1163648558014757E-2</v>
      </c>
    </row>
    <row r="17" spans="1:7">
      <c r="A17" s="383">
        <v>13</v>
      </c>
      <c r="B17" s="384" t="s">
        <v>1284</v>
      </c>
      <c r="C17" s="385">
        <f>+VLOOKUP(Table_1[[#This Row],[Nombre de la Política Pública]],'IND 2 SEGUIMIENTO1'!$A$4:$M$551,2,FALSE)</f>
        <v>5</v>
      </c>
      <c r="D17" s="385">
        <f>+VLOOKUP(Table_1[[#This Row],[Nombre de la Política Pública]],'IND 2 SEGUIMIENTO1'!$A$4:$M$551,5,FALSE)</f>
        <v>3</v>
      </c>
      <c r="E17" s="386">
        <f>+VLOOKUP(Table_1[[#This Row],[Nombre de la Política Pública]],'IND 2 SEGUIMIENTO1'!$A$4:$M$551,12,FALSE)</f>
        <v>1</v>
      </c>
      <c r="F17" s="387">
        <f>Table_1[[#This Row],[N° de Productos de la PP  con meta 2024]]/$D$47</f>
        <v>7.0422535211267607E-3</v>
      </c>
      <c r="G17" s="387">
        <f>Table_1[[#This Row],[ % de Avance Promedio 2024]]*Table_1[[#This Row],[Peso de la PP para el indicador]]</f>
        <v>7.0422535211267607E-3</v>
      </c>
    </row>
    <row r="18" spans="1:7">
      <c r="A18" s="383">
        <v>14</v>
      </c>
      <c r="B18" s="384" t="s">
        <v>1295</v>
      </c>
      <c r="C18" s="385">
        <f>+VLOOKUP(Table_1[[#This Row],[Nombre de la Política Pública]],'IND 2 SEGUIMIENTO1'!$A$4:$M$551,2,FALSE)</f>
        <v>12</v>
      </c>
      <c r="D18" s="385">
        <f>+VLOOKUP(Table_1[[#This Row],[Nombre de la Política Pública]],'IND 2 SEGUIMIENTO1'!$A$4:$M$551,5,FALSE)</f>
        <v>11</v>
      </c>
      <c r="E18" s="386">
        <f>+VLOOKUP(Table_1[[#This Row],[Nombre de la Política Pública]],'IND 2 SEGUIMIENTO1'!$A$4:$M$551,12,FALSE)</f>
        <v>0.95736445628779332</v>
      </c>
      <c r="F18" s="387">
        <f>Table_1[[#This Row],[N° de Productos de la PP  con meta 2024]]/$D$47</f>
        <v>2.5821596244131457E-2</v>
      </c>
      <c r="G18" s="387">
        <f>Table_1[[#This Row],[ % de Avance Promedio 2024]]*Table_1[[#This Row],[Peso de la PP para el indicador]]</f>
        <v>2.4720678448745839E-2</v>
      </c>
    </row>
    <row r="19" spans="1:7">
      <c r="A19" s="383">
        <v>15</v>
      </c>
      <c r="B19" s="384" t="s">
        <v>1315</v>
      </c>
      <c r="C19" s="385">
        <f>+VLOOKUP(Table_1[[#This Row],[Nombre de la Política Pública]],'IND 2 SEGUIMIENTO1'!$A$4:$M$551,2,FALSE)</f>
        <v>3</v>
      </c>
      <c r="D19" s="385">
        <f>+VLOOKUP(Table_1[[#This Row],[Nombre de la Política Pública]],'IND 2 SEGUIMIENTO1'!$A$4:$M$551,5,FALSE)</f>
        <v>3</v>
      </c>
      <c r="E19" s="386">
        <f>+VLOOKUP(Table_1[[#This Row],[Nombre de la Política Pública]],'IND 2 SEGUIMIENTO1'!$A$4:$M$551,12,FALSE)</f>
        <v>1</v>
      </c>
      <c r="F19" s="387">
        <f>Table_1[[#This Row],[N° de Productos de la PP  con meta 2024]]/$D$47</f>
        <v>7.0422535211267607E-3</v>
      </c>
      <c r="G19" s="387">
        <f>Table_1[[#This Row],[ % de Avance Promedio 2024]]*Table_1[[#This Row],[Peso de la PP para el indicador]]</f>
        <v>7.0422535211267607E-3</v>
      </c>
    </row>
    <row r="20" spans="1:7">
      <c r="A20" s="383">
        <v>16</v>
      </c>
      <c r="B20" s="384" t="s">
        <v>1321</v>
      </c>
      <c r="C20" s="385">
        <f>+VLOOKUP(Table_1[[#This Row],[Nombre de la Política Pública]],'IND 2 SEGUIMIENTO1'!$A$4:$M$551,2,FALSE)</f>
        <v>11</v>
      </c>
      <c r="D20" s="385">
        <f>+VLOOKUP(Table_1[[#This Row],[Nombre de la Política Pública]],'IND 2 SEGUIMIENTO1'!$A$4:$M$551,5,FALSE)</f>
        <v>10</v>
      </c>
      <c r="E20" s="386">
        <f>+VLOOKUP(Table_1[[#This Row],[Nombre de la Política Pública]],'IND 2 SEGUIMIENTO1'!$A$4:$M$551,12,FALSE)</f>
        <v>0.89499999999999991</v>
      </c>
      <c r="F20" s="387">
        <f>Table_1[[#This Row],[N° de Productos de la PP  con meta 2024]]/$D$47</f>
        <v>2.3474178403755867E-2</v>
      </c>
      <c r="G20" s="387">
        <f>Table_1[[#This Row],[ % de Avance Promedio 2024]]*Table_1[[#This Row],[Peso de la PP para el indicador]]</f>
        <v>2.1009389671361497E-2</v>
      </c>
    </row>
    <row r="21" spans="1:7">
      <c r="A21" s="383">
        <v>17</v>
      </c>
      <c r="B21" s="388" t="s">
        <v>1336</v>
      </c>
      <c r="C21" s="385">
        <f>+VLOOKUP(Table_1[[#This Row],[Nombre de la Política Pública]],'IND 2 SEGUIMIENTO1'!$A$4:$M$551,2,FALSE)</f>
        <v>2</v>
      </c>
      <c r="D21" s="385">
        <f>+VLOOKUP(Table_1[[#This Row],[Nombre de la Política Pública]],'IND 2 SEGUIMIENTO1'!$A$4:$M$551,5,FALSE)</f>
        <v>2</v>
      </c>
      <c r="E21" s="386">
        <f>+VLOOKUP(Table_1[[#This Row],[Nombre de la Política Pública]],'IND 2 SEGUIMIENTO1'!$A$4:$M$551,12,FALSE)</f>
        <v>0.65282355526257962</v>
      </c>
      <c r="F21" s="387">
        <f>Table_1[[#This Row],[N° de Productos de la PP  con meta 2024]]/$D$47</f>
        <v>4.6948356807511738E-3</v>
      </c>
      <c r="G21" s="387">
        <f>Table_1[[#This Row],[ % de Avance Promedio 2024]]*Table_1[[#This Row],[Peso de la PP para el indicador]]</f>
        <v>3.0648993204815947E-3</v>
      </c>
    </row>
    <row r="22" spans="1:7">
      <c r="A22" s="383">
        <v>18</v>
      </c>
      <c r="B22" s="388" t="s">
        <v>1340</v>
      </c>
      <c r="C22" s="385">
        <f>+VLOOKUP(Table_1[[#This Row],[Nombre de la Política Pública]],'IND 2 SEGUIMIENTO1'!$A$4:$M$551,2,FALSE)</f>
        <v>2</v>
      </c>
      <c r="D22" s="385">
        <f>+VLOOKUP(Table_1[[#This Row],[Nombre de la Política Pública]],'IND 2 SEGUIMIENTO1'!$A$4:$M$551,5,FALSE)</f>
        <v>16</v>
      </c>
      <c r="E22" s="386">
        <f>+VLOOKUP(Table_1[[#This Row],[Nombre de la Política Pública]],'IND 2 SEGUIMIENTO1'!$A$4:$M$551,12,FALSE)</f>
        <v>0.93680000000000008</v>
      </c>
      <c r="F22" s="387">
        <f>Table_1[[#This Row],[N° de Productos de la PP  con meta 2024]]/$D$47</f>
        <v>3.7558685446009391E-2</v>
      </c>
      <c r="G22" s="387">
        <f>Table_1[[#This Row],[ % de Avance Promedio 2024]]*Table_1[[#This Row],[Peso de la PP para el indicador]]</f>
        <v>3.5184976525821601E-2</v>
      </c>
    </row>
    <row r="23" spans="1:7">
      <c r="A23" s="383">
        <v>19</v>
      </c>
      <c r="B23" s="388" t="s">
        <v>1357</v>
      </c>
      <c r="C23" s="385">
        <f>+VLOOKUP(Table_1[[#This Row],[Nombre de la Política Pública]],'IND 2 SEGUIMIENTO1'!$A$4:$M$551,2,FALSE)</f>
        <v>2</v>
      </c>
      <c r="D23" s="385">
        <f>+VLOOKUP(Table_1[[#This Row],[Nombre de la Política Pública]],'IND 2 SEGUIMIENTO1'!$A$4:$M$551,5,FALSE)</f>
        <v>1</v>
      </c>
      <c r="E23" s="386">
        <f>+VLOOKUP(Table_1[[#This Row],[Nombre de la Política Pública]],'IND 2 SEGUIMIENTO1'!$A$4:$M$551,12,FALSE)</f>
        <v>1</v>
      </c>
      <c r="F23" s="387">
        <f>Table_1[[#This Row],[N° de Productos de la PP  con meta 2024]]/$D$47</f>
        <v>2.3474178403755869E-3</v>
      </c>
      <c r="G23" s="387">
        <f>Table_1[[#This Row],[ % de Avance Promedio 2024]]*Table_1[[#This Row],[Peso de la PP para el indicador]]</f>
        <v>2.3474178403755869E-3</v>
      </c>
    </row>
    <row r="24" spans="1:7">
      <c r="A24" s="383">
        <v>20</v>
      </c>
      <c r="B24" s="388" t="s">
        <v>1360</v>
      </c>
      <c r="C24" s="385">
        <f>+VLOOKUP(Table_1[[#This Row],[Nombre de la Política Pública]],'IND 2 SEGUIMIENTO1'!$A$4:$M$551,2,FALSE)</f>
        <v>2</v>
      </c>
      <c r="D24" s="385">
        <f>+VLOOKUP(Table_1[[#This Row],[Nombre de la Política Pública]],'IND 2 SEGUIMIENTO1'!$A$4:$M$551,5,FALSE)</f>
        <v>2</v>
      </c>
      <c r="E24" s="386">
        <f>+VLOOKUP(Table_1[[#This Row],[Nombre de la Política Pública]],'IND 2 SEGUIMIENTO1'!$A$4:$M$551,12,FALSE)</f>
        <v>1</v>
      </c>
      <c r="F24" s="387">
        <f>Table_1[[#This Row],[N° de Productos de la PP  con meta 2024]]/$D$47</f>
        <v>4.6948356807511738E-3</v>
      </c>
      <c r="G24" s="387">
        <f>Table_1[[#This Row],[ % de Avance Promedio 2024]]*Table_1[[#This Row],[Peso de la PP para el indicador]]</f>
        <v>4.6948356807511738E-3</v>
      </c>
    </row>
    <row r="25" spans="1:7">
      <c r="A25" s="383">
        <v>21</v>
      </c>
      <c r="B25" s="388" t="s">
        <v>1364</v>
      </c>
      <c r="C25" s="385">
        <f>+VLOOKUP(Table_1[[#This Row],[Nombre de la Política Pública]],'IND 2 SEGUIMIENTO1'!$A$4:$M$551,2,FALSE)</f>
        <v>35</v>
      </c>
      <c r="D25" s="385">
        <f>+VLOOKUP(Table_1[[#This Row],[Nombre de la Política Pública]],'IND 2 SEGUIMIENTO1'!$A$4:$M$551,5,FALSE)</f>
        <v>27</v>
      </c>
      <c r="E25" s="386">
        <f>+VLOOKUP(Table_1[[#This Row],[Nombre de la Política Pública]],'IND 2 SEGUIMIENTO1'!$A$4:$M$551,12,FALSE)</f>
        <v>0.97777777777777775</v>
      </c>
      <c r="F25" s="387">
        <f>Table_1[[#This Row],[N° de Productos de la PP  con meta 2024]]/$D$47</f>
        <v>6.3380281690140844E-2</v>
      </c>
      <c r="G25" s="387">
        <f>Table_1[[#This Row],[ % de Avance Promedio 2024]]*Table_1[[#This Row],[Peso de la PP para el indicador]]</f>
        <v>6.1971830985915487E-2</v>
      </c>
    </row>
    <row r="26" spans="1:7">
      <c r="A26" s="383">
        <v>22</v>
      </c>
      <c r="B26" s="388" t="s">
        <v>1404</v>
      </c>
      <c r="C26" s="385">
        <f>+VLOOKUP(Table_1[[#This Row],[Nombre de la Política Pública]],'IND 2 SEGUIMIENTO1'!$A$4:$M$551,2,FALSE)</f>
        <v>20</v>
      </c>
      <c r="D26" s="385">
        <f>+VLOOKUP(Table_1[[#This Row],[Nombre de la Política Pública]],'IND 2 SEGUIMIENTO1'!$A$4:$M$551,5,FALSE)</f>
        <v>15</v>
      </c>
      <c r="E26" s="386">
        <f>+VLOOKUP(Table_1[[#This Row],[Nombre de la Política Pública]],'IND 2 SEGUIMIENTO1'!$A$4:$M$551,12,FALSE)</f>
        <v>0.93444999009704888</v>
      </c>
      <c r="F26" s="387">
        <f>Table_1[[#This Row],[N° de Productos de la PP  con meta 2024]]/$D$47</f>
        <v>3.5211267605633804E-2</v>
      </c>
      <c r="G26" s="387">
        <f>Table_1[[#This Row],[ % de Avance Promedio 2024]]*Table_1[[#This Row],[Peso de la PP para el indicador]]</f>
        <v>3.2903168665389046E-2</v>
      </c>
    </row>
    <row r="27" spans="1:7">
      <c r="A27" s="383">
        <v>23</v>
      </c>
      <c r="B27" s="388" t="s">
        <v>1425</v>
      </c>
      <c r="C27" s="385">
        <f>+VLOOKUP(Table_1[[#This Row],[Nombre de la Política Pública]],'IND 2 SEGUIMIENTO1'!$A$4:$M$551,2,FALSE)</f>
        <v>18</v>
      </c>
      <c r="D27" s="385">
        <f>+VLOOKUP(Table_1[[#This Row],[Nombre de la Política Pública]],'IND 2 SEGUIMIENTO1'!$A$4:$M$551,5,FALSE)</f>
        <v>16</v>
      </c>
      <c r="E27" s="386">
        <f>+VLOOKUP(Table_1[[#This Row],[Nombre de la Política Pública]],'IND 2 SEGUIMIENTO1'!$A$4:$M$551,12,FALSE)</f>
        <v>0.95405991052818873</v>
      </c>
      <c r="F27" s="387">
        <f>Table_1[[#This Row],[N° de Productos de la PP  con meta 2024]]/$D$47</f>
        <v>3.7558685446009391E-2</v>
      </c>
      <c r="G27" s="387">
        <f>Table_1[[#This Row],[ % de Avance Promedio 2024]]*Table_1[[#This Row],[Peso de la PP para el indicador]]</f>
        <v>3.5833236076176105E-2</v>
      </c>
    </row>
    <row r="28" spans="1:7">
      <c r="A28" s="383">
        <v>24</v>
      </c>
      <c r="B28" s="388" t="s">
        <v>1447</v>
      </c>
      <c r="C28" s="385">
        <f>+VLOOKUP(Table_1[[#This Row],[Nombre de la Política Pública]],'IND 2 SEGUIMIENTO1'!$A$4:$M$551,2,FALSE)</f>
        <v>18</v>
      </c>
      <c r="D28" s="385">
        <f>+VLOOKUP(Table_1[[#This Row],[Nombre de la Política Pública]],'IND 2 SEGUIMIENTO1'!$A$4:$M$551,5,FALSE)</f>
        <v>56</v>
      </c>
      <c r="E28" s="386">
        <f>+VLOOKUP(Table_1[[#This Row],[Nombre de la Política Pública]],'IND 2 SEGUIMIENTO1'!$A$4:$M$551,12,FALSE)</f>
        <v>0.94609069390378409</v>
      </c>
      <c r="F28" s="387">
        <f>Table_1[[#This Row],[N° de Productos de la PP  con meta 2024]]/$D$47</f>
        <v>0.13145539906103287</v>
      </c>
      <c r="G28" s="387">
        <f>Table_1[[#This Row],[ % de Avance Promedio 2024]]*Table_1[[#This Row],[Peso de la PP para el indicador]]</f>
        <v>0.12436872971505143</v>
      </c>
    </row>
    <row r="29" spans="1:7">
      <c r="A29" s="383">
        <v>25</v>
      </c>
      <c r="B29" s="388" t="s">
        <v>1509</v>
      </c>
      <c r="C29" s="385">
        <f>+VLOOKUP(Table_1[[#This Row],[Nombre de la Política Pública]],'IND 2 SEGUIMIENTO1'!$A$4:$M$551,2,FALSE)</f>
        <v>5</v>
      </c>
      <c r="D29" s="385">
        <f>+VLOOKUP(Table_1[[#This Row],[Nombre de la Política Pública]],'IND 2 SEGUIMIENTO1'!$A$4:$M$551,5,FALSE)</f>
        <v>2</v>
      </c>
      <c r="E29" s="386">
        <f>+VLOOKUP(Table_1[[#This Row],[Nombre de la Política Pública]],'IND 2 SEGUIMIENTO1'!$A$4:$M$551,12,FALSE)</f>
        <v>1</v>
      </c>
      <c r="F29" s="387">
        <f>Table_1[[#This Row],[N° de Productos de la PP  con meta 2024]]/$D$47</f>
        <v>4.6948356807511738E-3</v>
      </c>
      <c r="G29" s="387">
        <f>Table_1[[#This Row],[ % de Avance Promedio 2024]]*Table_1[[#This Row],[Peso de la PP para el indicador]]</f>
        <v>4.6948356807511738E-3</v>
      </c>
    </row>
    <row r="30" spans="1:7">
      <c r="A30" s="383">
        <v>26</v>
      </c>
      <c r="B30" s="388" t="s">
        <v>1520</v>
      </c>
      <c r="C30" s="385">
        <f>+VLOOKUP(Table_1[[#This Row],[Nombre de la Política Pública]],'IND 2 SEGUIMIENTO1'!$A$4:$M$551,2,FALSE)</f>
        <v>3</v>
      </c>
      <c r="D30" s="385">
        <f>+VLOOKUP(Table_1[[#This Row],[Nombre de la Política Pública]],'IND 2 SEGUIMIENTO1'!$A$4:$M$551,5,FALSE)</f>
        <v>1</v>
      </c>
      <c r="E30" s="386">
        <f>+VLOOKUP(Table_1[[#This Row],[Nombre de la Política Pública]],'IND 2 SEGUIMIENTO1'!$A$4:$M$551,12,FALSE)</f>
        <v>0.7</v>
      </c>
      <c r="F30" s="387">
        <f>Table_1[[#This Row],[N° de Productos de la PP  con meta 2024]]/$D$47</f>
        <v>2.3474178403755869E-3</v>
      </c>
      <c r="G30" s="387">
        <f>Table_1[[#This Row],[ % de Avance Promedio 2024]]*Table_1[[#This Row],[Peso de la PP para el indicador]]</f>
        <v>1.6431924882629107E-3</v>
      </c>
    </row>
    <row r="31" spans="1:7">
      <c r="A31" s="383">
        <v>27</v>
      </c>
      <c r="B31" s="388" t="s">
        <v>1525</v>
      </c>
      <c r="C31" s="385">
        <f>+VLOOKUP(Table_1[[#This Row],[Nombre de la Política Pública]],'IND 2 SEGUIMIENTO1'!$A$4:$M$551,2,FALSE)</f>
        <v>6</v>
      </c>
      <c r="D31" s="385">
        <f>+VLOOKUP(Table_1[[#This Row],[Nombre de la Política Pública]],'IND 2 SEGUIMIENTO1'!$A$4:$M$551,5,FALSE)</f>
        <v>6</v>
      </c>
      <c r="E31" s="386">
        <f>+VLOOKUP(Table_1[[#This Row],[Nombre de la Política Pública]],'IND 2 SEGUIMIENTO1'!$A$4:$M$551,12,FALSE)</f>
        <v>1</v>
      </c>
      <c r="F31" s="387">
        <f>Table_1[[#This Row],[N° de Productos de la PP  con meta 2024]]/$D$47</f>
        <v>1.4084507042253521E-2</v>
      </c>
      <c r="G31" s="387">
        <f>Table_1[[#This Row],[ % de Avance Promedio 2024]]*Table_1[[#This Row],[Peso de la PP para el indicador]]</f>
        <v>1.4084507042253521E-2</v>
      </c>
    </row>
    <row r="32" spans="1:7">
      <c r="A32" s="383">
        <v>28</v>
      </c>
      <c r="B32" s="388" t="s">
        <v>1533</v>
      </c>
      <c r="C32" s="385">
        <f>+VLOOKUP(Table_1[[#This Row],[Nombre de la Política Pública]],'IND 2 SEGUIMIENTO1'!$A$4:$M$551,2,FALSE)</f>
        <v>2</v>
      </c>
      <c r="D32" s="385">
        <f>+VLOOKUP(Table_1[[#This Row],[Nombre de la Política Pública]],'IND 2 SEGUIMIENTO1'!$A$4:$M$551,5,FALSE)</f>
        <v>0</v>
      </c>
      <c r="E32" s="386"/>
      <c r="F32" s="387">
        <f>Table_1[[#This Row],[N° de Productos de la PP  con meta 2024]]/$D$47</f>
        <v>0</v>
      </c>
      <c r="G32" s="387">
        <f>Table_1[[#This Row],[ % de Avance Promedio 2024]]*Table_1[[#This Row],[Peso de la PP para el indicador]]</f>
        <v>0</v>
      </c>
    </row>
    <row r="33" spans="1:7">
      <c r="A33" s="383">
        <v>29</v>
      </c>
      <c r="B33" s="388" t="s">
        <v>1537</v>
      </c>
      <c r="C33" s="385">
        <f>+VLOOKUP(Table_1[[#This Row],[Nombre de la Política Pública]],'IND 2 SEGUIMIENTO1'!$A$4:$M$551,2,FALSE)</f>
        <v>1</v>
      </c>
      <c r="D33" s="385">
        <f>+VLOOKUP(Table_1[[#This Row],[Nombre de la Política Pública]],'IND 2 SEGUIMIENTO1'!$A$4:$M$551,5,FALSE)</f>
        <v>1</v>
      </c>
      <c r="E33" s="386">
        <f>+VLOOKUP('[3]Consolidado PP PES- 2024'!$B33,'[3]Indicador PP PES 2024'!$A$4:$M$551,12,FALSE)</f>
        <v>1</v>
      </c>
      <c r="F33" s="387">
        <f>Table_1[[#This Row],[N° de Productos de la PP  con meta 2024]]/$D$47</f>
        <v>2.3474178403755869E-3</v>
      </c>
      <c r="G33" s="387">
        <f>Table_1[[#This Row],[ % de Avance Promedio 2024]]*Table_1[[#This Row],[Peso de la PP para el indicador]]</f>
        <v>2.3474178403755869E-3</v>
      </c>
    </row>
    <row r="34" spans="1:7">
      <c r="A34" s="383">
        <v>30</v>
      </c>
      <c r="B34" s="388" t="s">
        <v>1540</v>
      </c>
      <c r="C34" s="385">
        <f>+VLOOKUP(Table_1[[#This Row],[Nombre de la Política Pública]],'IND 2 SEGUIMIENTO1'!$A$4:$M$551,2,FALSE)</f>
        <v>3</v>
      </c>
      <c r="D34" s="385">
        <f>+VLOOKUP(Table_1[[#This Row],[Nombre de la Política Pública]],'IND 2 SEGUIMIENTO1'!$A$4:$M$551,5,FALSE)</f>
        <v>3</v>
      </c>
      <c r="E34" s="386">
        <f>+VLOOKUP('[3]Consolidado PP PES- 2024'!$B34,'[3]Indicador PP PES 2024'!$A$4:$M$551,12,FALSE)</f>
        <v>0.7307692308</v>
      </c>
      <c r="F34" s="387">
        <f>Table_1[[#This Row],[N° de Productos de la PP  con meta 2024]]/$D$47</f>
        <v>7.0422535211267607E-3</v>
      </c>
      <c r="G34" s="387">
        <f>Table_1[[#This Row],[ % de Avance Promedio 2024]]*Table_1[[#This Row],[Peso de la PP para el indicador]]</f>
        <v>5.1462621887323947E-3</v>
      </c>
    </row>
    <row r="35" spans="1:7">
      <c r="A35" s="383">
        <v>31</v>
      </c>
      <c r="B35" s="388" t="s">
        <v>1546</v>
      </c>
      <c r="C35" s="385">
        <f>+VLOOKUP(Table_1[[#This Row],[Nombre de la Política Pública]],'IND 2 SEGUIMIENTO1'!$A$4:$M$551,2,FALSE)</f>
        <v>1</v>
      </c>
      <c r="D35" s="385">
        <f>+VLOOKUP(Table_1[[#This Row],[Nombre de la Política Pública]],'IND 2 SEGUIMIENTO1'!$A$4:$M$551,5,FALSE)</f>
        <v>1</v>
      </c>
      <c r="E35" s="386">
        <f>+VLOOKUP('[3]Consolidado PP PES- 2024'!$B35,'[3]Indicador PP PES 2024'!$A$4:$M$551,12,FALSE)</f>
        <v>1</v>
      </c>
      <c r="F35" s="387">
        <f>Table_1[[#This Row],[N° de Productos de la PP  con meta 2024]]/$D$47</f>
        <v>2.3474178403755869E-3</v>
      </c>
      <c r="G35" s="387">
        <f>Table_1[[#This Row],[ % de Avance Promedio 2024]]*Table_1[[#This Row],[Peso de la PP para el indicador]]</f>
        <v>2.3474178403755869E-3</v>
      </c>
    </row>
    <row r="36" spans="1:7">
      <c r="A36" s="383">
        <v>32</v>
      </c>
      <c r="B36" s="388" t="s">
        <v>1549</v>
      </c>
      <c r="C36" s="385">
        <f>+VLOOKUP(Table_1[[#This Row],[Nombre de la Política Pública]],'IND 2 SEGUIMIENTO1'!$A$4:$M$551,2,FALSE)</f>
        <v>1</v>
      </c>
      <c r="D36" s="385">
        <f>+VLOOKUP(Table_1[[#This Row],[Nombre de la Política Pública]],'IND 2 SEGUIMIENTO1'!$A$4:$M$551,5,FALSE)</f>
        <v>1</v>
      </c>
      <c r="E36" s="386">
        <f>+VLOOKUP('[3]Consolidado PP PES- 2024'!$B36,'[3]Indicador PP PES 2024'!$A$4:$M$551,12,FALSE)</f>
        <v>1</v>
      </c>
      <c r="F36" s="387">
        <f>Table_1[[#This Row],[N° de Productos de la PP  con meta 2024]]/$D$47</f>
        <v>2.3474178403755869E-3</v>
      </c>
      <c r="G36" s="387">
        <f>Table_1[[#This Row],[ % de Avance Promedio 2024]]*Table_1[[#This Row],[Peso de la PP para el indicador]]</f>
        <v>2.3474178403755869E-3</v>
      </c>
    </row>
    <row r="37" spans="1:7">
      <c r="A37" s="383">
        <v>33</v>
      </c>
      <c r="B37" s="388" t="s">
        <v>1552</v>
      </c>
      <c r="C37" s="385">
        <f>+VLOOKUP(Table_1[[#This Row],[Nombre de la Política Pública]],'IND 2 SEGUIMIENTO1'!$A$4:$M$551,2,FALSE)</f>
        <v>1</v>
      </c>
      <c r="D37" s="385">
        <f>+VLOOKUP(Table_1[[#This Row],[Nombre de la Política Pública]],'IND 2 SEGUIMIENTO1'!$A$4:$M$551,5,FALSE)</f>
        <v>1</v>
      </c>
      <c r="E37" s="386">
        <f>+VLOOKUP('[3]Consolidado PP PES- 2024'!$B37,'[3]Indicador PP PES 2024'!$A$4:$M$551,12,FALSE)</f>
        <v>0.25</v>
      </c>
      <c r="F37" s="387">
        <f>Table_1[[#This Row],[N° de Productos de la PP  con meta 2024]]/$D$47</f>
        <v>2.3474178403755869E-3</v>
      </c>
      <c r="G37" s="387">
        <f>Table_1[[#This Row],[ % de Avance Promedio 2024]]*Table_1[[#This Row],[Peso de la PP para el indicador]]</f>
        <v>5.8685446009389673E-4</v>
      </c>
    </row>
    <row r="38" spans="1:7">
      <c r="A38" s="383">
        <v>34</v>
      </c>
      <c r="B38" s="388" t="s">
        <v>1555</v>
      </c>
      <c r="C38" s="385">
        <f>+VLOOKUP(Table_1[[#This Row],[Nombre de la Política Pública]],'IND 2 SEGUIMIENTO1'!$A$4:$M$551,2,FALSE)</f>
        <v>8</v>
      </c>
      <c r="D38" s="385">
        <f>+VLOOKUP(Table_1[[#This Row],[Nombre de la Política Pública]],'IND 2 SEGUIMIENTO1'!$A$4:$M$551,5,FALSE)</f>
        <v>8</v>
      </c>
      <c r="E38" s="386">
        <f>+VLOOKUP('[3]Consolidado PP PES- 2024'!$B38,'[3]Indicador PP PES 2024'!$A$4:$M$551,12,FALSE)</f>
        <v>0.95833333330000003</v>
      </c>
      <c r="F38" s="387">
        <f>Table_1[[#This Row],[N° de Productos de la PP  con meta 2024]]/$D$47</f>
        <v>1.8779342723004695E-2</v>
      </c>
      <c r="G38" s="387">
        <f>Table_1[[#This Row],[ % de Avance Promedio 2024]]*Table_1[[#This Row],[Peso de la PP para el indicador]]</f>
        <v>1.799687010892019E-2</v>
      </c>
    </row>
    <row r="39" spans="1:7">
      <c r="A39" s="383">
        <v>35</v>
      </c>
      <c r="B39" s="388" t="s">
        <v>1565</v>
      </c>
      <c r="C39" s="385">
        <f>+VLOOKUP(Table_1[[#This Row],[Nombre de la Política Pública]],'IND 2 SEGUIMIENTO1'!$A$4:$M$551,2,FALSE)</f>
        <v>3</v>
      </c>
      <c r="D39" s="385">
        <f>+VLOOKUP(Table_1[[#This Row],[Nombre de la Política Pública]],'IND 2 SEGUIMIENTO1'!$A$4:$M$551,5,FALSE)</f>
        <v>3</v>
      </c>
      <c r="E39" s="386">
        <f>+VLOOKUP('[3]Consolidado PP PES- 2024'!$B39,'[3]Indicador PP PES 2024'!$A$4:$M$551,12,FALSE)</f>
        <v>0.99679487180000004</v>
      </c>
      <c r="F39" s="387">
        <f>Table_1[[#This Row],[N° de Productos de la PP  con meta 2024]]/$D$47</f>
        <v>7.0422535211267607E-3</v>
      </c>
      <c r="G39" s="387">
        <f>Table_1[[#This Row],[ % de Avance Promedio 2024]]*Table_1[[#This Row],[Peso de la PP para el indicador]]</f>
        <v>7.0196821957746484E-3</v>
      </c>
    </row>
    <row r="40" spans="1:7">
      <c r="A40" s="383">
        <v>36</v>
      </c>
      <c r="B40" s="388" t="s">
        <v>1570</v>
      </c>
      <c r="C40" s="385">
        <f>+VLOOKUP(Table_1[[#This Row],[Nombre de la Política Pública]],'IND 2 SEGUIMIENTO1'!$A$4:$M$551,2,FALSE)</f>
        <v>4</v>
      </c>
      <c r="D40" s="385">
        <f>+VLOOKUP(Table_1[[#This Row],[Nombre de la Política Pública]],'IND 2 SEGUIMIENTO1'!$A$4:$M$551,5,FALSE)</f>
        <v>4</v>
      </c>
      <c r="E40" s="386">
        <f>+VLOOKUP('[3]Consolidado PP PES- 2024'!$B40,'[3]Indicador PP PES 2024'!$A$4:$M$551,12,FALSE)</f>
        <v>0.5</v>
      </c>
      <c r="F40" s="387">
        <f>Table_1[[#This Row],[N° de Productos de la PP  con meta 2024]]/$D$47</f>
        <v>9.3896713615023476E-3</v>
      </c>
      <c r="G40" s="387">
        <f>Table_1[[#This Row],[ % de Avance Promedio 2024]]*Table_1[[#This Row],[Peso de la PP para el indicador]]</f>
        <v>4.6948356807511738E-3</v>
      </c>
    </row>
    <row r="41" spans="1:7">
      <c r="A41" s="383">
        <v>37</v>
      </c>
      <c r="B41" s="388" t="s">
        <v>1576</v>
      </c>
      <c r="C41" s="385">
        <f>+VLOOKUP(Table_1[[#This Row],[Nombre de la Política Pública]],'IND 2 SEGUIMIENTO1'!$A$4:$M$551,2,FALSE)</f>
        <v>1</v>
      </c>
      <c r="D41" s="385">
        <f>+VLOOKUP(Table_1[[#This Row],[Nombre de la Política Pública]],'IND 2 SEGUIMIENTO1'!$A$4:$M$551,5,FALSE)</f>
        <v>1</v>
      </c>
      <c r="E41" s="386">
        <f>+VLOOKUP('[3]Consolidado PP PES- 2024'!$B41,'[3]Indicador PP PES 2024'!$A$4:$M$551,12,FALSE)</f>
        <v>0.54545454550000005</v>
      </c>
      <c r="F41" s="387">
        <f>Table_1[[#This Row],[N° de Productos de la PP  con meta 2024]]/$D$47</f>
        <v>2.3474178403755869E-3</v>
      </c>
      <c r="G41" s="387">
        <f>Table_1[[#This Row],[ % de Avance Promedio 2024]]*Table_1[[#This Row],[Peso de la PP para el indicador]]</f>
        <v>1.2804097312206575E-3</v>
      </c>
    </row>
    <row r="42" spans="1:7">
      <c r="A42" s="383">
        <v>38</v>
      </c>
      <c r="B42" s="388" t="s">
        <v>1579</v>
      </c>
      <c r="C42" s="385">
        <f>+VLOOKUP(Table_1[[#This Row],[Nombre de la Política Pública]],'IND 2 SEGUIMIENTO1'!$A$4:$M$551,2,FALSE)</f>
        <v>10</v>
      </c>
      <c r="D42" s="385">
        <f>+VLOOKUP(Table_1[[#This Row],[Nombre de la Política Pública]],'IND 2 SEGUIMIENTO1'!$A$4:$M$551,5,FALSE)</f>
        <v>10</v>
      </c>
      <c r="E42" s="386">
        <f>+VLOOKUP('[3]Consolidado PP PES- 2024'!$B42,'[3]Indicador PP PES 2024'!$A$4:$M$551,12,FALSE)</f>
        <v>0.80166666669999997</v>
      </c>
      <c r="F42" s="387">
        <f>Table_1[[#This Row],[N° de Productos de la PP  con meta 2024]]/$D$47</f>
        <v>2.3474178403755867E-2</v>
      </c>
      <c r="G42" s="387">
        <f>Table_1[[#This Row],[ % de Avance Promedio 2024]]*Table_1[[#This Row],[Peso de la PP para el indicador]]</f>
        <v>1.8818466354460092E-2</v>
      </c>
    </row>
    <row r="43" spans="1:7">
      <c r="A43" s="383">
        <v>39</v>
      </c>
      <c r="B43" s="388" t="s">
        <v>1591</v>
      </c>
      <c r="C43" s="385">
        <f>+VLOOKUP(Table_1[[#This Row],[Nombre de la Política Pública]],'IND 2 SEGUIMIENTO1'!$A$4:$M$551,2,FALSE)</f>
        <v>5</v>
      </c>
      <c r="D43" s="385">
        <f>+VLOOKUP(Table_1[[#This Row],[Nombre de la Política Pública]],'IND 2 SEGUIMIENTO1'!$A$4:$M$551,5,FALSE)</f>
        <v>5</v>
      </c>
      <c r="E43" s="386">
        <f>+VLOOKUP('[3]Consolidado PP PES- 2024'!$B43,'[3]Indicador PP PES 2024'!$A$4:$M$551,12,FALSE)</f>
        <v>1</v>
      </c>
      <c r="F43" s="387">
        <f>Table_1[[#This Row],[N° de Productos de la PP  con meta 2024]]/$D$47</f>
        <v>1.1737089201877934E-2</v>
      </c>
      <c r="G43" s="387">
        <f>Table_1[[#This Row],[ % de Avance Promedio 2024]]*Table_1[[#This Row],[Peso de la PP para el indicador]]</f>
        <v>1.1737089201877934E-2</v>
      </c>
    </row>
    <row r="44" spans="1:7">
      <c r="A44" s="383">
        <v>40</v>
      </c>
      <c r="B44" s="388" t="s">
        <v>1598</v>
      </c>
      <c r="C44" s="385">
        <f>+VLOOKUP(Table_1[[#This Row],[Nombre de la Política Pública]],'IND 2 SEGUIMIENTO1'!$A$4:$M$551,2,FALSE)</f>
        <v>5</v>
      </c>
      <c r="D44" s="385">
        <f>+VLOOKUP(Table_1[[#This Row],[Nombre de la Política Pública]],'IND 2 SEGUIMIENTO1'!$A$4:$M$551,5,FALSE)</f>
        <v>5</v>
      </c>
      <c r="E44" s="386">
        <f>+VLOOKUP('[3]Consolidado PP PES- 2024'!$B44,'[3]Indicador PP PES 2024'!$A$4:$M$551,12,FALSE)</f>
        <v>1</v>
      </c>
      <c r="F44" s="387">
        <f>Table_1[[#This Row],[N° de Productos de la PP  con meta 2024]]/$D$47</f>
        <v>1.1737089201877934E-2</v>
      </c>
      <c r="G44" s="387">
        <f>Table_1[[#This Row],[ % de Avance Promedio 2024]]*Table_1[[#This Row],[Peso de la PP para el indicador]]</f>
        <v>1.1737089201877934E-2</v>
      </c>
    </row>
    <row r="45" spans="1:7">
      <c r="A45" s="383">
        <v>41</v>
      </c>
      <c r="B45" s="388" t="s">
        <v>1605</v>
      </c>
      <c r="C45" s="385">
        <f>+VLOOKUP(Table_1[[#This Row],[Nombre de la Política Pública]],'IND 2 SEGUIMIENTO1'!$A$4:$M$551,2,FALSE)</f>
        <v>2</v>
      </c>
      <c r="D45" s="385">
        <f>+VLOOKUP(Table_1[[#This Row],[Nombre de la Política Pública]],'IND 2 SEGUIMIENTO1'!$A$4:$M$551,5,FALSE)</f>
        <v>0</v>
      </c>
      <c r="E45" s="386"/>
      <c r="F45" s="387">
        <f>Table_1[[#This Row],[N° de Productos de la PP  con meta 2024]]/$D$47</f>
        <v>0</v>
      </c>
      <c r="G45" s="387">
        <f>Table_1[[#This Row],[ % de Avance Promedio 2024]]*Table_1[[#This Row],[Peso de la PP para el indicador]]</f>
        <v>0</v>
      </c>
    </row>
    <row r="46" spans="1:7">
      <c r="A46" s="383">
        <v>42</v>
      </c>
      <c r="B46" s="388" t="s">
        <v>1610</v>
      </c>
      <c r="C46" s="385">
        <f>+VLOOKUP(Table_1[[#This Row],[Nombre de la Política Pública]],'IND 2 SEGUIMIENTO1'!$A$4:$M$551,2,FALSE)</f>
        <v>4</v>
      </c>
      <c r="D46" s="385">
        <f>+VLOOKUP(Table_1[[#This Row],[Nombre de la Política Pública]],'IND 2 SEGUIMIENTO1'!$A$4:$M$551,5,FALSE)</f>
        <v>4</v>
      </c>
      <c r="E46" s="386">
        <f>+VLOOKUP('[3]Consolidado PP PES- 2024'!$B46,'[3]Indicador PP PES 2024'!$A$4:$M$551,12,FALSE)</f>
        <v>1</v>
      </c>
      <c r="F46" s="387">
        <f>Table_1[[#This Row],[N° de Productos de la PP  con meta 2024]]/$D$47</f>
        <v>9.3896713615023476E-3</v>
      </c>
      <c r="G46" s="387">
        <f>Table_1[[#This Row],[ % de Avance Promedio 2024]]*Table_1[[#This Row],[Peso de la PP para el indicador]]</f>
        <v>9.3896713615023476E-3</v>
      </c>
    </row>
    <row r="47" spans="1:7" ht="15.6">
      <c r="A47" s="377"/>
      <c r="B47" s="378" t="s">
        <v>969</v>
      </c>
      <c r="C47" s="379">
        <f>SUM(C6:C46)</f>
        <v>450</v>
      </c>
      <c r="D47" s="379">
        <f>SUM(D6:D46)</f>
        <v>426</v>
      </c>
      <c r="E47" s="380">
        <f>AVERAGE(E6:E46)</f>
        <v>0.78752477141424848</v>
      </c>
      <c r="F47" s="380">
        <f>SUBTOTAL(109,F6:F46)</f>
        <v>1</v>
      </c>
      <c r="G47" s="381">
        <f>SUBTOTAL(109,G6:G46)</f>
        <v>0.73578061309996523</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4B-579F-4890-991B-394723B99FD8}">
  <sheetPr>
    <tabColor theme="9"/>
  </sheetPr>
  <dimension ref="B2:H30"/>
  <sheetViews>
    <sheetView zoomScale="80" zoomScaleNormal="80" workbookViewId="0">
      <selection activeCell="J30" sqref="J30"/>
    </sheetView>
  </sheetViews>
  <sheetFormatPr baseColWidth="10" defaultRowHeight="14.4"/>
  <cols>
    <col min="3" max="3" width="15.33203125" customWidth="1"/>
    <col min="4" max="4" width="13.88671875" customWidth="1"/>
    <col min="5" max="5" width="17.6640625" bestFit="1" customWidth="1"/>
    <col min="6" max="6" width="17.6640625" customWidth="1"/>
    <col min="7" max="7" width="16.6640625" customWidth="1"/>
    <col min="8" max="8" width="20.109375" bestFit="1" customWidth="1"/>
    <col min="10" max="10" width="21.5546875" customWidth="1"/>
    <col min="11" max="11" width="22.109375" customWidth="1"/>
  </cols>
  <sheetData>
    <row r="2" spans="2:8">
      <c r="F2" s="479" t="s">
        <v>798</v>
      </c>
      <c r="G2" s="479"/>
      <c r="H2" s="479"/>
    </row>
    <row r="3" spans="2:8" ht="15" thickBot="1">
      <c r="F3" s="10" t="s">
        <v>783</v>
      </c>
      <c r="G3" s="10" t="s">
        <v>863</v>
      </c>
      <c r="H3" s="10" t="s">
        <v>864</v>
      </c>
    </row>
    <row r="4" spans="2:8" ht="15" thickBot="1">
      <c r="B4" s="214" t="s">
        <v>783</v>
      </c>
      <c r="C4" s="215" t="s">
        <v>796</v>
      </c>
      <c r="D4" s="215" t="s">
        <v>797</v>
      </c>
      <c r="F4" s="469" t="s">
        <v>786</v>
      </c>
      <c r="G4" s="218">
        <v>45366</v>
      </c>
      <c r="H4" s="222" t="s">
        <v>861</v>
      </c>
    </row>
    <row r="5" spans="2:8" ht="15" thickBot="1">
      <c r="B5" s="216" t="s">
        <v>784</v>
      </c>
      <c r="C5" s="217">
        <v>2</v>
      </c>
      <c r="D5" s="217">
        <v>0</v>
      </c>
      <c r="F5" s="469"/>
      <c r="G5" s="218">
        <v>45373</v>
      </c>
      <c r="H5" s="222" t="s">
        <v>860</v>
      </c>
    </row>
    <row r="6" spans="2:8" ht="15" thickBot="1">
      <c r="B6" s="216" t="s">
        <v>785</v>
      </c>
      <c r="C6" s="219">
        <v>2</v>
      </c>
      <c r="D6" s="219">
        <v>0</v>
      </c>
      <c r="F6" s="469" t="s">
        <v>787</v>
      </c>
      <c r="G6" s="218">
        <v>45387</v>
      </c>
      <c r="H6" s="222" t="s">
        <v>859</v>
      </c>
    </row>
    <row r="7" spans="2:8" ht="15" thickBot="1">
      <c r="B7" s="216" t="s">
        <v>786</v>
      </c>
      <c r="C7" s="219">
        <v>2</v>
      </c>
      <c r="D7" s="219">
        <v>2</v>
      </c>
      <c r="F7" s="469"/>
      <c r="G7" s="218">
        <v>45394</v>
      </c>
      <c r="H7" s="222" t="s">
        <v>858</v>
      </c>
    </row>
    <row r="8" spans="2:8" ht="15" thickBot="1">
      <c r="B8" s="216" t="s">
        <v>787</v>
      </c>
      <c r="C8" s="219">
        <v>2</v>
      </c>
      <c r="D8" s="219">
        <v>4</v>
      </c>
      <c r="F8" s="469"/>
      <c r="G8" s="218">
        <v>45401</v>
      </c>
      <c r="H8" s="222" t="s">
        <v>857</v>
      </c>
    </row>
    <row r="9" spans="2:8" ht="15" thickBot="1">
      <c r="B9" s="216" t="s">
        <v>788</v>
      </c>
      <c r="C9" s="219">
        <v>2</v>
      </c>
      <c r="D9" s="219">
        <v>4</v>
      </c>
      <c r="F9" s="469"/>
      <c r="G9" s="218">
        <v>45408</v>
      </c>
      <c r="H9" s="222" t="s">
        <v>856</v>
      </c>
    </row>
    <row r="10" spans="2:8" ht="15" thickBot="1">
      <c r="B10" s="216" t="s">
        <v>789</v>
      </c>
      <c r="C10" s="219">
        <v>2</v>
      </c>
      <c r="D10" s="219">
        <v>4</v>
      </c>
      <c r="F10" s="469" t="s">
        <v>788</v>
      </c>
      <c r="G10" s="218">
        <v>45415</v>
      </c>
      <c r="H10" s="222" t="s">
        <v>855</v>
      </c>
    </row>
    <row r="11" spans="2:8" ht="15" thickBot="1">
      <c r="B11" s="216" t="s">
        <v>790</v>
      </c>
      <c r="C11" s="219">
        <v>2</v>
      </c>
      <c r="D11" s="219">
        <v>3</v>
      </c>
      <c r="F11" s="469"/>
      <c r="G11" s="218">
        <v>45422</v>
      </c>
      <c r="H11" s="222" t="s">
        <v>854</v>
      </c>
    </row>
    <row r="12" spans="2:8" ht="15" thickBot="1">
      <c r="B12" s="216" t="s">
        <v>791</v>
      </c>
      <c r="C12" s="219">
        <v>2</v>
      </c>
      <c r="D12" s="219">
        <v>5</v>
      </c>
      <c r="F12" s="469"/>
      <c r="G12" s="218">
        <v>45429</v>
      </c>
      <c r="H12" s="222" t="s">
        <v>853</v>
      </c>
    </row>
    <row r="13" spans="2:8" ht="15" thickBot="1">
      <c r="B13" s="216" t="s">
        <v>792</v>
      </c>
      <c r="C13" s="219">
        <v>2</v>
      </c>
      <c r="D13" s="219">
        <v>2</v>
      </c>
      <c r="F13" s="469"/>
      <c r="G13" s="218">
        <v>45436</v>
      </c>
      <c r="H13" s="222" t="s">
        <v>852</v>
      </c>
    </row>
    <row r="14" spans="2:8" ht="15" thickBot="1">
      <c r="B14" s="216" t="s">
        <v>793</v>
      </c>
      <c r="C14" s="219">
        <v>2</v>
      </c>
      <c r="D14" s="219">
        <v>2</v>
      </c>
      <c r="F14" s="469" t="s">
        <v>789</v>
      </c>
      <c r="G14" s="218">
        <v>45450</v>
      </c>
      <c r="H14" s="222" t="s">
        <v>851</v>
      </c>
    </row>
    <row r="15" spans="2:8" ht="15" thickBot="1">
      <c r="B15" s="216" t="s">
        <v>794</v>
      </c>
      <c r="C15" s="219">
        <v>2</v>
      </c>
      <c r="D15" s="219">
        <v>1</v>
      </c>
      <c r="F15" s="469"/>
      <c r="G15" s="218">
        <v>45457</v>
      </c>
      <c r="H15" s="222" t="s">
        <v>850</v>
      </c>
    </row>
    <row r="16" spans="2:8" ht="15" thickBot="1">
      <c r="B16" s="216" t="s">
        <v>795</v>
      </c>
      <c r="C16" s="219">
        <v>2</v>
      </c>
      <c r="D16" s="219">
        <v>0</v>
      </c>
      <c r="F16" s="469"/>
      <c r="G16" s="218">
        <v>45464</v>
      </c>
      <c r="H16" s="222" t="s">
        <v>849</v>
      </c>
    </row>
    <row r="17" spans="2:8" ht="15" thickBot="1">
      <c r="B17" s="220" t="s">
        <v>862</v>
      </c>
      <c r="C17" s="221">
        <f>SUM(C5:C16)</f>
        <v>24</v>
      </c>
      <c r="D17" s="221">
        <f>SUM(D5:D16)</f>
        <v>27</v>
      </c>
      <c r="F17" s="469"/>
      <c r="G17" s="218">
        <v>45471</v>
      </c>
      <c r="H17" s="222" t="s">
        <v>848</v>
      </c>
    </row>
    <row r="18" spans="2:8">
      <c r="F18" s="469" t="s">
        <v>790</v>
      </c>
      <c r="G18" s="218">
        <v>45485</v>
      </c>
      <c r="H18" s="222" t="s">
        <v>847</v>
      </c>
    </row>
    <row r="19" spans="2:8">
      <c r="F19" s="469"/>
      <c r="G19" s="218">
        <v>45492</v>
      </c>
      <c r="H19" s="222" t="s">
        <v>846</v>
      </c>
    </row>
    <row r="20" spans="2:8">
      <c r="F20" s="469"/>
      <c r="G20" s="218">
        <v>45499</v>
      </c>
      <c r="H20" s="222" t="s">
        <v>845</v>
      </c>
    </row>
    <row r="21" spans="2:8">
      <c r="F21" s="469" t="s">
        <v>791</v>
      </c>
      <c r="G21" s="218">
        <v>45506</v>
      </c>
      <c r="H21" s="222" t="s">
        <v>844</v>
      </c>
    </row>
    <row r="22" spans="2:8">
      <c r="F22" s="469"/>
      <c r="G22" s="218">
        <v>45513</v>
      </c>
      <c r="H22" s="222" t="s">
        <v>843</v>
      </c>
    </row>
    <row r="23" spans="2:8">
      <c r="F23" s="469"/>
      <c r="G23" s="218">
        <v>45520</v>
      </c>
      <c r="H23" s="222" t="s">
        <v>842</v>
      </c>
    </row>
    <row r="24" spans="2:8">
      <c r="F24" s="469"/>
      <c r="G24" s="218">
        <v>45527</v>
      </c>
      <c r="H24" s="222" t="s">
        <v>841</v>
      </c>
    </row>
    <row r="25" spans="2:8">
      <c r="F25" s="469"/>
      <c r="G25" s="218">
        <v>45534</v>
      </c>
      <c r="H25" s="222" t="s">
        <v>840</v>
      </c>
    </row>
    <row r="26" spans="2:8">
      <c r="F26" s="469" t="s">
        <v>792</v>
      </c>
      <c r="G26" s="218">
        <v>45541</v>
      </c>
      <c r="H26" s="222" t="s">
        <v>839</v>
      </c>
    </row>
    <row r="27" spans="2:8">
      <c r="F27" s="469"/>
      <c r="G27" s="218">
        <v>45548</v>
      </c>
      <c r="H27" s="222" t="s">
        <v>838</v>
      </c>
    </row>
    <row r="28" spans="2:8">
      <c r="F28" s="469" t="s">
        <v>793</v>
      </c>
      <c r="G28" s="218">
        <v>45569</v>
      </c>
      <c r="H28" s="222" t="s">
        <v>837</v>
      </c>
    </row>
    <row r="29" spans="2:8">
      <c r="F29" s="469"/>
      <c r="G29" s="218">
        <v>45580</v>
      </c>
      <c r="H29" s="222" t="s">
        <v>836</v>
      </c>
    </row>
    <row r="30" spans="2:8">
      <c r="F30" s="154" t="s">
        <v>794</v>
      </c>
      <c r="G30" s="218">
        <v>45604</v>
      </c>
      <c r="H30" s="222" t="s">
        <v>835</v>
      </c>
    </row>
  </sheetData>
  <mergeCells count="9">
    <mergeCell ref="F18:F20"/>
    <mergeCell ref="F21:F25"/>
    <mergeCell ref="F26:F27"/>
    <mergeCell ref="F28:F29"/>
    <mergeCell ref="F2:H2"/>
    <mergeCell ref="F4:F5"/>
    <mergeCell ref="F6:F9"/>
    <mergeCell ref="F10:F13"/>
    <mergeCell ref="F14:F17"/>
  </mergeCells>
  <phoneticPr fontId="4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D5BB-DA59-48D7-A3BA-B4A7BFD5E28B}">
  <sheetPr>
    <tabColor theme="9"/>
    <outlinePr summaryBelow="0" summaryRight="0"/>
    <pageSetUpPr fitToPage="1"/>
  </sheetPr>
  <dimension ref="A1:Q264"/>
  <sheetViews>
    <sheetView showGridLines="0" workbookViewId="0">
      <pane xSplit="2" ySplit="1" topLeftCell="C2" activePane="bottomRight" state="frozen"/>
      <selection pane="topRight" activeCell="C1" sqref="C1"/>
      <selection pane="bottomLeft" activeCell="A2" sqref="A2"/>
      <selection pane="bottomRight" activeCell="S157" sqref="S157"/>
    </sheetView>
  </sheetViews>
  <sheetFormatPr baseColWidth="10" defaultColWidth="12.6640625" defaultRowHeight="15" customHeight="1" outlineLevelRow="3"/>
  <cols>
    <col min="1" max="1" width="5.44140625" style="28" customWidth="1"/>
    <col min="2" max="2" width="42.33203125" style="28" customWidth="1"/>
    <col min="3" max="3" width="33" style="28" customWidth="1"/>
    <col min="4" max="4" width="22.44140625" style="28" customWidth="1"/>
    <col min="5" max="5" width="15" style="28" customWidth="1"/>
    <col min="6" max="7" width="18.6640625" style="28" hidden="1" customWidth="1"/>
    <col min="8" max="8" width="12.77734375" style="28" hidden="1" customWidth="1"/>
    <col min="9" max="9" width="20.6640625" style="28" hidden="1" customWidth="1"/>
    <col min="10" max="10" width="0.109375" style="28" customWidth="1"/>
    <col min="11" max="11" width="15.21875" style="28" hidden="1" customWidth="1"/>
    <col min="12" max="14" width="12.6640625" style="28" hidden="1" customWidth="1"/>
    <col min="15" max="15" width="19.33203125" style="28" hidden="1" customWidth="1"/>
    <col min="16" max="16" width="0" style="28" hidden="1" customWidth="1"/>
    <col min="17" max="16384" width="12.6640625" style="28"/>
  </cols>
  <sheetData>
    <row r="1" spans="1:17" ht="38.4">
      <c r="A1" s="480" t="s">
        <v>159</v>
      </c>
      <c r="B1" s="481"/>
      <c r="C1" s="481"/>
      <c r="D1" s="481"/>
      <c r="E1" s="481"/>
      <c r="F1" s="481"/>
      <c r="G1" s="481"/>
      <c r="H1" s="481"/>
      <c r="I1" s="481"/>
      <c r="J1" s="481"/>
      <c r="K1" s="481"/>
      <c r="L1" s="27"/>
      <c r="M1" s="27"/>
      <c r="N1" s="27"/>
      <c r="O1" s="27"/>
      <c r="P1" s="27"/>
      <c r="Q1" s="27"/>
    </row>
    <row r="2" spans="1:17" ht="21" customHeight="1">
      <c r="A2" s="29"/>
      <c r="B2" s="29"/>
      <c r="C2" s="30"/>
      <c r="D2" s="31"/>
      <c r="E2" s="32"/>
      <c r="F2" s="32"/>
    </row>
    <row r="3" spans="1:17" ht="44.25" customHeight="1">
      <c r="A3" s="161"/>
      <c r="B3" s="162"/>
      <c r="C3" s="162"/>
      <c r="D3" s="394"/>
      <c r="E3" s="163"/>
      <c r="F3" s="163"/>
      <c r="G3" s="163"/>
      <c r="H3" s="163"/>
      <c r="I3" s="163"/>
      <c r="J3" s="163"/>
      <c r="K3" s="163"/>
      <c r="L3" s="163"/>
      <c r="M3" s="163"/>
      <c r="N3" s="163"/>
      <c r="O3" s="163"/>
      <c r="P3" s="163"/>
      <c r="Q3" s="163" t="s">
        <v>799</v>
      </c>
    </row>
    <row r="4" spans="1:17" ht="36.75" customHeight="1">
      <c r="B4" s="164"/>
      <c r="C4" s="164"/>
      <c r="D4" s="164"/>
      <c r="E4" s="163"/>
      <c r="F4" s="162"/>
      <c r="Q4" s="165">
        <f>+AVERAGE(Q9,Q111,Q128,Q157,Q187,Q213,Q234,Q242)</f>
        <v>0.81808712121212124</v>
      </c>
    </row>
    <row r="5" spans="1:17" ht="17.25" customHeight="1">
      <c r="A5" s="482"/>
      <c r="B5" s="482" t="s">
        <v>160</v>
      </c>
      <c r="C5" s="483" t="s">
        <v>800</v>
      </c>
      <c r="D5" s="484"/>
      <c r="E5" s="482" t="s">
        <v>161</v>
      </c>
      <c r="F5" s="485" t="s">
        <v>801</v>
      </c>
      <c r="G5" s="487" t="s">
        <v>802</v>
      </c>
      <c r="H5" s="483"/>
      <c r="I5" s="489" t="s">
        <v>803</v>
      </c>
      <c r="J5" s="487" t="s">
        <v>804</v>
      </c>
      <c r="K5" s="483"/>
      <c r="L5" s="485" t="s">
        <v>805</v>
      </c>
      <c r="M5" s="487" t="s">
        <v>806</v>
      </c>
      <c r="N5" s="483"/>
      <c r="O5" s="485" t="s">
        <v>807</v>
      </c>
      <c r="P5" s="483" t="s">
        <v>808</v>
      </c>
      <c r="Q5" s="484"/>
    </row>
    <row r="6" spans="1:17" ht="17.25" customHeight="1">
      <c r="A6" s="481"/>
      <c r="B6" s="481"/>
      <c r="C6" s="481"/>
      <c r="D6" s="481"/>
      <c r="E6" s="481"/>
      <c r="F6" s="486"/>
      <c r="G6" s="488"/>
      <c r="H6" s="482"/>
      <c r="I6" s="490"/>
      <c r="J6" s="488"/>
      <c r="K6" s="482"/>
      <c r="L6" s="486"/>
      <c r="M6" s="488"/>
      <c r="N6" s="482"/>
      <c r="O6" s="486"/>
      <c r="P6" s="481"/>
      <c r="Q6" s="491"/>
    </row>
    <row r="7" spans="1:17" ht="17.25" customHeight="1">
      <c r="A7" s="481"/>
      <c r="B7" s="481"/>
      <c r="C7" s="481"/>
      <c r="D7" s="481"/>
      <c r="E7" s="481"/>
      <c r="F7" s="486"/>
      <c r="G7" s="488"/>
      <c r="H7" s="482"/>
      <c r="I7" s="490"/>
      <c r="J7" s="488"/>
      <c r="K7" s="482"/>
      <c r="L7" s="486"/>
      <c r="M7" s="488"/>
      <c r="N7" s="482"/>
      <c r="O7" s="486"/>
      <c r="P7" s="481"/>
      <c r="Q7" s="481"/>
    </row>
    <row r="8" spans="1:17" ht="22.95" customHeight="1">
      <c r="A8" s="481"/>
      <c r="B8" s="481"/>
      <c r="C8" s="481"/>
      <c r="D8" s="481"/>
      <c r="E8" s="481"/>
      <c r="F8" s="33" t="s">
        <v>162</v>
      </c>
      <c r="G8" s="34" t="s">
        <v>162</v>
      </c>
      <c r="H8" s="34" t="s">
        <v>163</v>
      </c>
      <c r="I8" s="33" t="s">
        <v>162</v>
      </c>
      <c r="J8" s="34" t="s">
        <v>162</v>
      </c>
      <c r="K8" s="34" t="s">
        <v>163</v>
      </c>
      <c r="L8" s="33" t="s">
        <v>162</v>
      </c>
      <c r="M8" s="33" t="s">
        <v>162</v>
      </c>
      <c r="N8" s="34" t="s">
        <v>163</v>
      </c>
      <c r="O8" s="33" t="s">
        <v>162</v>
      </c>
      <c r="P8" s="33" t="s">
        <v>162</v>
      </c>
      <c r="Q8" s="34" t="s">
        <v>163</v>
      </c>
    </row>
    <row r="9" spans="1:17" ht="22.05" customHeight="1" collapsed="1">
      <c r="A9" s="35">
        <v>1</v>
      </c>
      <c r="B9" s="36" t="s">
        <v>164</v>
      </c>
      <c r="C9" s="492" t="s">
        <v>809</v>
      </c>
      <c r="D9" s="493"/>
      <c r="E9" s="38">
        <f>+AVERAGE(E10:E107)</f>
        <v>0.90000000000000024</v>
      </c>
      <c r="F9" s="166"/>
      <c r="G9" s="39"/>
      <c r="H9" s="39"/>
      <c r="I9" s="166"/>
      <c r="J9" s="39"/>
      <c r="K9" s="39"/>
      <c r="L9" s="39"/>
      <c r="M9" s="39"/>
      <c r="N9" s="39"/>
      <c r="O9" s="39"/>
      <c r="P9" s="39"/>
      <c r="Q9" s="38">
        <f>+AVERAGE(Q10:Q107)</f>
        <v>0.94636363636363641</v>
      </c>
    </row>
    <row r="10" spans="1:17" ht="17.25" hidden="1" customHeight="1" outlineLevel="1" collapsed="1">
      <c r="A10" s="40">
        <v>43101</v>
      </c>
      <c r="B10" s="41" t="s">
        <v>165</v>
      </c>
      <c r="C10" s="42" t="s">
        <v>166</v>
      </c>
      <c r="D10" s="42"/>
      <c r="E10" s="43">
        <v>0.9</v>
      </c>
      <c r="F10" s="167"/>
      <c r="G10" s="61"/>
      <c r="H10" s="45">
        <v>0.95</v>
      </c>
      <c r="I10" s="44"/>
      <c r="J10" s="61"/>
      <c r="K10" s="45">
        <v>0.95</v>
      </c>
      <c r="L10" s="44"/>
      <c r="M10" s="44"/>
      <c r="N10" s="45">
        <v>0.95</v>
      </c>
      <c r="O10" s="44"/>
      <c r="P10" s="44"/>
      <c r="Q10" s="168">
        <v>0.95</v>
      </c>
    </row>
    <row r="11" spans="1:17" ht="17.25" hidden="1" customHeight="1" outlineLevel="2">
      <c r="A11" s="46"/>
      <c r="B11" s="47" t="s">
        <v>167</v>
      </c>
      <c r="C11" s="48" t="s">
        <v>168</v>
      </c>
      <c r="D11" s="48" t="s">
        <v>169</v>
      </c>
      <c r="E11" s="49"/>
      <c r="F11" s="169" t="s">
        <v>170</v>
      </c>
      <c r="G11" s="50" t="s">
        <v>170</v>
      </c>
      <c r="H11" s="50"/>
      <c r="I11" s="49" t="s">
        <v>170</v>
      </c>
      <c r="J11" s="50" t="s">
        <v>170</v>
      </c>
      <c r="K11" s="50"/>
      <c r="L11" s="49" t="s">
        <v>170</v>
      </c>
      <c r="M11" s="49" t="s">
        <v>170</v>
      </c>
      <c r="N11" s="50"/>
      <c r="O11" s="49" t="s">
        <v>170</v>
      </c>
      <c r="P11" s="49" t="s">
        <v>170</v>
      </c>
      <c r="Q11" s="50"/>
    </row>
    <row r="12" spans="1:17" ht="17.25" hidden="1" customHeight="1" outlineLevel="2">
      <c r="A12" s="46"/>
      <c r="B12" s="47" t="s">
        <v>171</v>
      </c>
      <c r="C12" s="48" t="s">
        <v>168</v>
      </c>
      <c r="D12" s="48" t="s">
        <v>169</v>
      </c>
      <c r="E12" s="49"/>
      <c r="F12" s="169" t="s">
        <v>170</v>
      </c>
      <c r="G12" s="50" t="s">
        <v>170</v>
      </c>
      <c r="H12" s="50"/>
      <c r="I12" s="49" t="s">
        <v>170</v>
      </c>
      <c r="J12" s="50" t="s">
        <v>170</v>
      </c>
      <c r="K12" s="50"/>
      <c r="L12" s="49" t="s">
        <v>170</v>
      </c>
      <c r="M12" s="49" t="s">
        <v>170</v>
      </c>
      <c r="N12" s="50"/>
      <c r="O12" s="49" t="s">
        <v>170</v>
      </c>
      <c r="P12" s="49" t="s">
        <v>170</v>
      </c>
      <c r="Q12" s="50"/>
    </row>
    <row r="13" spans="1:17" ht="17.25" hidden="1" customHeight="1" outlineLevel="2">
      <c r="A13" s="46"/>
      <c r="B13" s="47" t="s">
        <v>172</v>
      </c>
      <c r="C13" s="51" t="s">
        <v>173</v>
      </c>
      <c r="D13" s="48" t="s">
        <v>174</v>
      </c>
      <c r="E13" s="52"/>
      <c r="F13" s="169" t="s">
        <v>175</v>
      </c>
      <c r="G13" s="50" t="s">
        <v>175</v>
      </c>
      <c r="H13" s="50"/>
      <c r="I13" s="49" t="s">
        <v>175</v>
      </c>
      <c r="J13" s="50" t="s">
        <v>175</v>
      </c>
      <c r="K13" s="50"/>
      <c r="L13" s="49" t="s">
        <v>175</v>
      </c>
      <c r="M13" s="49" t="s">
        <v>175</v>
      </c>
      <c r="N13" s="50"/>
      <c r="O13" s="49" t="s">
        <v>175</v>
      </c>
      <c r="P13" s="49" t="s">
        <v>175</v>
      </c>
      <c r="Q13" s="50"/>
    </row>
    <row r="14" spans="1:17" ht="17.25" hidden="1" customHeight="1" outlineLevel="1" collapsed="1">
      <c r="A14" s="40">
        <v>43132</v>
      </c>
      <c r="B14" s="41" t="s">
        <v>176</v>
      </c>
      <c r="C14" s="42" t="s">
        <v>166</v>
      </c>
      <c r="D14" s="42"/>
      <c r="E14" s="53">
        <v>0.9</v>
      </c>
      <c r="F14" s="167"/>
      <c r="G14" s="61"/>
      <c r="H14" s="45">
        <v>0.95</v>
      </c>
      <c r="I14" s="44"/>
      <c r="J14" s="61"/>
      <c r="K14" s="45">
        <v>0.95</v>
      </c>
      <c r="L14" s="44"/>
      <c r="M14" s="44"/>
      <c r="N14" s="45">
        <v>0.95</v>
      </c>
      <c r="O14" s="44"/>
      <c r="P14" s="44"/>
      <c r="Q14" s="168">
        <v>0.95</v>
      </c>
    </row>
    <row r="15" spans="1:17" ht="17.25" hidden="1" customHeight="1" outlineLevel="2">
      <c r="A15" s="46"/>
      <c r="B15" s="47" t="s">
        <v>177</v>
      </c>
      <c r="C15" s="51"/>
      <c r="D15" s="54"/>
      <c r="E15" s="49"/>
      <c r="F15" s="169" t="s">
        <v>175</v>
      </c>
      <c r="G15" s="50" t="s">
        <v>170</v>
      </c>
      <c r="H15" s="50"/>
      <c r="I15" s="49" t="s">
        <v>175</v>
      </c>
      <c r="J15" s="50" t="s">
        <v>170</v>
      </c>
      <c r="K15" s="50"/>
      <c r="L15" s="49" t="s">
        <v>170</v>
      </c>
      <c r="M15" s="49" t="s">
        <v>170</v>
      </c>
      <c r="N15" s="50"/>
      <c r="O15" s="49" t="s">
        <v>170</v>
      </c>
      <c r="P15" s="49" t="s">
        <v>170</v>
      </c>
      <c r="Q15" s="50"/>
    </row>
    <row r="16" spans="1:17" ht="17.25" hidden="1" customHeight="1" outlineLevel="2">
      <c r="A16" s="46"/>
      <c r="B16" s="170" t="s">
        <v>178</v>
      </c>
      <c r="C16" s="51" t="s">
        <v>173</v>
      </c>
      <c r="D16" s="48" t="s">
        <v>179</v>
      </c>
      <c r="E16" s="52"/>
      <c r="F16" s="169" t="s">
        <v>175</v>
      </c>
      <c r="G16" s="50" t="s">
        <v>175</v>
      </c>
      <c r="H16" s="50"/>
      <c r="I16" s="49" t="s">
        <v>175</v>
      </c>
      <c r="J16" s="50" t="s">
        <v>175</v>
      </c>
      <c r="K16" s="50"/>
      <c r="L16" s="49" t="s">
        <v>175</v>
      </c>
      <c r="M16" s="49" t="s">
        <v>175</v>
      </c>
      <c r="N16" s="50"/>
      <c r="O16" s="171" t="s">
        <v>175</v>
      </c>
      <c r="P16" s="171" t="s">
        <v>175</v>
      </c>
      <c r="Q16" s="50"/>
    </row>
    <row r="17" spans="1:17" ht="17.25" hidden="1" customHeight="1" outlineLevel="1" collapsed="1">
      <c r="A17" s="40">
        <v>43160</v>
      </c>
      <c r="B17" s="41" t="s">
        <v>180</v>
      </c>
      <c r="C17" s="42" t="s">
        <v>166</v>
      </c>
      <c r="D17" s="42"/>
      <c r="E17" s="55">
        <v>0.9</v>
      </c>
      <c r="F17" s="167"/>
      <c r="G17" s="61"/>
      <c r="H17" s="56">
        <v>0.9</v>
      </c>
      <c r="I17" s="44"/>
      <c r="J17" s="61"/>
      <c r="K17" s="56">
        <v>0.9</v>
      </c>
      <c r="L17" s="44"/>
      <c r="M17" s="44"/>
      <c r="N17" s="56">
        <v>0.9</v>
      </c>
      <c r="O17" s="44"/>
      <c r="P17" s="44"/>
      <c r="Q17" s="168">
        <v>0.9</v>
      </c>
    </row>
    <row r="18" spans="1:17" ht="17.25" hidden="1" customHeight="1" outlineLevel="2">
      <c r="A18" s="46"/>
      <c r="B18" s="47" t="s">
        <v>181</v>
      </c>
      <c r="C18" s="51" t="s">
        <v>173</v>
      </c>
      <c r="D18" s="48" t="s">
        <v>182</v>
      </c>
      <c r="E18" s="49"/>
      <c r="F18" s="169" t="s">
        <v>175</v>
      </c>
      <c r="G18" s="50" t="s">
        <v>175</v>
      </c>
      <c r="H18" s="50"/>
      <c r="I18" s="49" t="s">
        <v>175</v>
      </c>
      <c r="J18" s="50" t="s">
        <v>175</v>
      </c>
      <c r="K18" s="50"/>
      <c r="L18" s="49" t="s">
        <v>175</v>
      </c>
      <c r="M18" s="172" t="s">
        <v>183</v>
      </c>
      <c r="N18" s="50"/>
      <c r="O18" s="172" t="s">
        <v>183</v>
      </c>
      <c r="P18" s="172" t="s">
        <v>183</v>
      </c>
      <c r="Q18" s="50"/>
    </row>
    <row r="19" spans="1:17" ht="17.25" hidden="1" customHeight="1" outlineLevel="2">
      <c r="A19" s="46"/>
      <c r="B19" s="47" t="s">
        <v>184</v>
      </c>
      <c r="C19" s="48" t="s">
        <v>168</v>
      </c>
      <c r="D19" s="48" t="s">
        <v>169</v>
      </c>
      <c r="E19" s="49"/>
      <c r="F19" s="169" t="s">
        <v>175</v>
      </c>
      <c r="G19" s="50" t="s">
        <v>175</v>
      </c>
      <c r="H19" s="50"/>
      <c r="I19" s="49" t="s">
        <v>175</v>
      </c>
      <c r="J19" s="50" t="s">
        <v>175</v>
      </c>
      <c r="K19" s="50"/>
      <c r="L19" s="49" t="s">
        <v>175</v>
      </c>
      <c r="M19" s="172" t="s">
        <v>183</v>
      </c>
      <c r="N19" s="50"/>
      <c r="O19" s="172" t="s">
        <v>183</v>
      </c>
      <c r="P19" s="172" t="s">
        <v>183</v>
      </c>
      <c r="Q19" s="50"/>
    </row>
    <row r="20" spans="1:17" ht="17.25" hidden="1" customHeight="1" outlineLevel="2">
      <c r="A20" s="46"/>
      <c r="B20" s="47" t="s">
        <v>185</v>
      </c>
      <c r="C20" s="48" t="s">
        <v>168</v>
      </c>
      <c r="D20" s="48" t="s">
        <v>182</v>
      </c>
      <c r="E20" s="49"/>
      <c r="F20" s="169" t="s">
        <v>175</v>
      </c>
      <c r="G20" s="50" t="s">
        <v>170</v>
      </c>
      <c r="H20" s="50"/>
      <c r="I20" s="49" t="s">
        <v>175</v>
      </c>
      <c r="J20" s="50" t="s">
        <v>170</v>
      </c>
      <c r="K20" s="50"/>
      <c r="L20" s="49" t="s">
        <v>170</v>
      </c>
      <c r="M20" s="49" t="s">
        <v>170</v>
      </c>
      <c r="N20" s="50"/>
      <c r="O20" s="49" t="s">
        <v>170</v>
      </c>
      <c r="P20" s="49" t="s">
        <v>170</v>
      </c>
      <c r="Q20" s="50"/>
    </row>
    <row r="21" spans="1:17" ht="17.25" hidden="1" customHeight="1" outlineLevel="2">
      <c r="A21" s="46"/>
      <c r="B21" s="47" t="s">
        <v>186</v>
      </c>
      <c r="C21" s="48" t="s">
        <v>173</v>
      </c>
      <c r="D21" s="48" t="s">
        <v>182</v>
      </c>
      <c r="E21" s="49"/>
      <c r="F21" s="169" t="s">
        <v>175</v>
      </c>
      <c r="G21" s="50" t="s">
        <v>175</v>
      </c>
      <c r="H21" s="57"/>
      <c r="I21" s="49" t="s">
        <v>175</v>
      </c>
      <c r="J21" s="50" t="s">
        <v>175</v>
      </c>
      <c r="K21" s="57"/>
      <c r="L21" s="49" t="s">
        <v>175</v>
      </c>
      <c r="M21" s="172" t="s">
        <v>183</v>
      </c>
      <c r="N21" s="57"/>
      <c r="O21" s="172" t="s">
        <v>183</v>
      </c>
      <c r="P21" s="172" t="s">
        <v>183</v>
      </c>
      <c r="Q21" s="57"/>
    </row>
    <row r="22" spans="1:17" ht="17.25" hidden="1" customHeight="1" outlineLevel="1" collapsed="1">
      <c r="A22" s="40">
        <v>43191</v>
      </c>
      <c r="B22" s="41" t="s">
        <v>187</v>
      </c>
      <c r="C22" s="42" t="s">
        <v>166</v>
      </c>
      <c r="D22" s="42"/>
      <c r="E22" s="58">
        <v>0.9</v>
      </c>
      <c r="F22" s="167"/>
      <c r="G22" s="61"/>
      <c r="H22" s="59">
        <v>0.93</v>
      </c>
      <c r="I22" s="44"/>
      <c r="J22" s="61"/>
      <c r="K22" s="59">
        <v>0.9</v>
      </c>
      <c r="L22" s="44"/>
      <c r="M22" s="44"/>
      <c r="N22" s="59">
        <v>0.95</v>
      </c>
      <c r="O22" s="44"/>
      <c r="P22" s="44"/>
      <c r="Q22" s="168">
        <v>0.95</v>
      </c>
    </row>
    <row r="23" spans="1:17" ht="17.25" hidden="1" customHeight="1" outlineLevel="2" collapsed="1">
      <c r="A23" s="40"/>
      <c r="B23" s="60" t="s">
        <v>188</v>
      </c>
      <c r="C23" s="42"/>
      <c r="D23" s="42"/>
      <c r="E23" s="44"/>
      <c r="F23" s="167"/>
      <c r="G23" s="61"/>
      <c r="H23" s="61">
        <v>0.95</v>
      </c>
      <c r="I23" s="44"/>
      <c r="J23" s="61"/>
      <c r="K23" s="61"/>
      <c r="L23" s="44"/>
      <c r="M23" s="44"/>
      <c r="N23" s="61"/>
      <c r="O23" s="44"/>
      <c r="P23" s="44"/>
      <c r="Q23" s="61"/>
    </row>
    <row r="24" spans="1:17" ht="17.25" hidden="1" customHeight="1" outlineLevel="3">
      <c r="A24" s="46"/>
      <c r="B24" s="47" t="s">
        <v>189</v>
      </c>
      <c r="C24" s="48" t="s">
        <v>168</v>
      </c>
      <c r="D24" s="48" t="s">
        <v>169</v>
      </c>
      <c r="E24" s="49"/>
      <c r="F24" s="169" t="s">
        <v>170</v>
      </c>
      <c r="G24" s="50" t="s">
        <v>170</v>
      </c>
      <c r="H24" s="50"/>
      <c r="I24" s="49" t="s">
        <v>170</v>
      </c>
      <c r="J24" s="50" t="s">
        <v>170</v>
      </c>
      <c r="K24" s="50"/>
      <c r="L24" s="49" t="s">
        <v>170</v>
      </c>
      <c r="M24" s="49" t="s">
        <v>170</v>
      </c>
      <c r="N24" s="50"/>
      <c r="O24" s="49" t="s">
        <v>170</v>
      </c>
      <c r="P24" s="49" t="s">
        <v>170</v>
      </c>
      <c r="Q24" s="50"/>
    </row>
    <row r="25" spans="1:17" ht="17.25" hidden="1" customHeight="1" outlineLevel="3">
      <c r="A25" s="46"/>
      <c r="B25" s="47" t="s">
        <v>190</v>
      </c>
      <c r="C25" s="48" t="s">
        <v>168</v>
      </c>
      <c r="D25" s="48" t="s">
        <v>169</v>
      </c>
      <c r="E25" s="49"/>
      <c r="F25" s="169" t="s">
        <v>170</v>
      </c>
      <c r="G25" s="50" t="s">
        <v>170</v>
      </c>
      <c r="H25" s="50"/>
      <c r="I25" s="49" t="s">
        <v>170</v>
      </c>
      <c r="J25" s="50" t="s">
        <v>170</v>
      </c>
      <c r="K25" s="50"/>
      <c r="L25" s="49" t="s">
        <v>170</v>
      </c>
      <c r="M25" s="49" t="s">
        <v>170</v>
      </c>
      <c r="N25" s="50"/>
      <c r="O25" s="49" t="s">
        <v>170</v>
      </c>
      <c r="P25" s="49" t="s">
        <v>170</v>
      </c>
      <c r="Q25" s="50"/>
    </row>
    <row r="26" spans="1:17" ht="17.25" hidden="1" customHeight="1" outlineLevel="3">
      <c r="A26" s="46"/>
      <c r="B26" s="47" t="s">
        <v>191</v>
      </c>
      <c r="C26" s="48" t="s">
        <v>168</v>
      </c>
      <c r="D26" s="48" t="s">
        <v>169</v>
      </c>
      <c r="E26" s="49"/>
      <c r="F26" s="169" t="s">
        <v>183</v>
      </c>
      <c r="G26" s="50" t="s">
        <v>170</v>
      </c>
      <c r="H26" s="50"/>
      <c r="I26" s="49" t="s">
        <v>170</v>
      </c>
      <c r="J26" s="50" t="s">
        <v>170</v>
      </c>
      <c r="K26" s="50"/>
      <c r="L26" s="49" t="s">
        <v>170</v>
      </c>
      <c r="M26" s="49" t="s">
        <v>170</v>
      </c>
      <c r="N26" s="50"/>
      <c r="O26" s="49" t="s">
        <v>170</v>
      </c>
      <c r="P26" s="49" t="s">
        <v>170</v>
      </c>
      <c r="Q26" s="50"/>
    </row>
    <row r="27" spans="1:17" ht="17.25" hidden="1" customHeight="1" outlineLevel="3">
      <c r="A27" s="46"/>
      <c r="B27" s="47" t="s">
        <v>192</v>
      </c>
      <c r="C27" s="48" t="s">
        <v>168</v>
      </c>
      <c r="D27" s="48" t="s">
        <v>169</v>
      </c>
      <c r="E27" s="49"/>
      <c r="F27" s="169" t="s">
        <v>183</v>
      </c>
      <c r="G27" s="89" t="s">
        <v>183</v>
      </c>
      <c r="H27" s="50"/>
      <c r="I27" s="49" t="s">
        <v>170</v>
      </c>
      <c r="J27" s="50" t="s">
        <v>170</v>
      </c>
      <c r="K27" s="50"/>
      <c r="L27" s="49" t="s">
        <v>170</v>
      </c>
      <c r="M27" s="49" t="s">
        <v>170</v>
      </c>
      <c r="N27" s="50"/>
      <c r="O27" s="49" t="s">
        <v>170</v>
      </c>
      <c r="P27" s="49" t="s">
        <v>170</v>
      </c>
      <c r="Q27" s="50"/>
    </row>
    <row r="28" spans="1:17" ht="17.25" hidden="1" customHeight="1" outlineLevel="3">
      <c r="A28" s="46"/>
      <c r="B28" s="47" t="s">
        <v>193</v>
      </c>
      <c r="C28" s="48" t="s">
        <v>168</v>
      </c>
      <c r="D28" s="48" t="s">
        <v>169</v>
      </c>
      <c r="E28" s="49"/>
      <c r="F28" s="169" t="s">
        <v>175</v>
      </c>
      <c r="G28" s="50" t="s">
        <v>175</v>
      </c>
      <c r="H28" s="50"/>
      <c r="I28" s="49" t="s">
        <v>175</v>
      </c>
      <c r="J28" s="50" t="s">
        <v>183</v>
      </c>
      <c r="K28" s="50"/>
      <c r="L28" s="49" t="s">
        <v>170</v>
      </c>
      <c r="M28" s="49" t="s">
        <v>170</v>
      </c>
      <c r="N28" s="50"/>
      <c r="O28" s="49" t="s">
        <v>170</v>
      </c>
      <c r="P28" s="49" t="s">
        <v>170</v>
      </c>
      <c r="Q28" s="50"/>
    </row>
    <row r="29" spans="1:17" ht="17.25" hidden="1" customHeight="1" outlineLevel="3">
      <c r="A29" s="46"/>
      <c r="B29" s="47" t="s">
        <v>185</v>
      </c>
      <c r="C29" s="48" t="s">
        <v>168</v>
      </c>
      <c r="D29" s="48" t="s">
        <v>169</v>
      </c>
      <c r="E29" s="49"/>
      <c r="F29" s="169" t="s">
        <v>175</v>
      </c>
      <c r="G29" s="50" t="s">
        <v>170</v>
      </c>
      <c r="H29" s="50"/>
      <c r="I29" s="49" t="s">
        <v>175</v>
      </c>
      <c r="J29" s="50" t="s">
        <v>170</v>
      </c>
      <c r="K29" s="50"/>
      <c r="L29" s="49" t="s">
        <v>170</v>
      </c>
      <c r="M29" s="49" t="s">
        <v>170</v>
      </c>
      <c r="N29" s="50"/>
      <c r="O29" s="49" t="s">
        <v>170</v>
      </c>
      <c r="P29" s="49" t="s">
        <v>170</v>
      </c>
      <c r="Q29" s="50"/>
    </row>
    <row r="30" spans="1:17" ht="17.25" hidden="1" customHeight="1" outlineLevel="3">
      <c r="A30" s="46"/>
      <c r="B30" s="47" t="s">
        <v>178</v>
      </c>
      <c r="C30" s="48" t="s">
        <v>173</v>
      </c>
      <c r="D30" s="48" t="s">
        <v>179</v>
      </c>
      <c r="E30" s="49"/>
      <c r="F30" s="169" t="s">
        <v>175</v>
      </c>
      <c r="G30" s="50" t="s">
        <v>175</v>
      </c>
      <c r="H30" s="50"/>
      <c r="I30" s="49" t="s">
        <v>175</v>
      </c>
      <c r="J30" s="50" t="s">
        <v>175</v>
      </c>
      <c r="K30" s="50"/>
      <c r="L30" s="66" t="s">
        <v>175</v>
      </c>
      <c r="M30" s="171" t="s">
        <v>175</v>
      </c>
      <c r="N30" s="50"/>
      <c r="O30" s="171" t="s">
        <v>175</v>
      </c>
      <c r="P30" s="171" t="s">
        <v>175</v>
      </c>
      <c r="Q30" s="50"/>
    </row>
    <row r="31" spans="1:17" ht="17.25" hidden="1" customHeight="1" outlineLevel="2" collapsed="1">
      <c r="A31" s="40"/>
      <c r="B31" s="60" t="s">
        <v>194</v>
      </c>
      <c r="C31" s="42"/>
      <c r="D31" s="63"/>
      <c r="E31" s="44"/>
      <c r="F31" s="167"/>
      <c r="G31" s="61"/>
      <c r="H31" s="61">
        <v>0.9</v>
      </c>
      <c r="I31" s="44"/>
      <c r="J31" s="61"/>
      <c r="K31" s="61"/>
      <c r="L31" s="44"/>
      <c r="M31" s="44"/>
      <c r="N31" s="61"/>
      <c r="O31" s="44"/>
      <c r="P31" s="44"/>
      <c r="Q31" s="61"/>
    </row>
    <row r="32" spans="1:17" ht="17.25" hidden="1" customHeight="1" outlineLevel="3">
      <c r="A32" s="46"/>
      <c r="B32" s="47" t="s">
        <v>195</v>
      </c>
      <c r="C32" s="48" t="s">
        <v>173</v>
      </c>
      <c r="D32" s="48" t="s">
        <v>196</v>
      </c>
      <c r="E32" s="49"/>
      <c r="F32" s="169" t="s">
        <v>170</v>
      </c>
      <c r="G32" s="50" t="s">
        <v>170</v>
      </c>
      <c r="H32" s="50"/>
      <c r="I32" s="49" t="s">
        <v>170</v>
      </c>
      <c r="J32" s="50" t="s">
        <v>170</v>
      </c>
      <c r="K32" s="50"/>
      <c r="L32" s="49" t="s">
        <v>170</v>
      </c>
      <c r="M32" s="49" t="s">
        <v>170</v>
      </c>
      <c r="N32" s="50"/>
      <c r="O32" s="49" t="s">
        <v>170</v>
      </c>
      <c r="P32" s="49" t="s">
        <v>170</v>
      </c>
      <c r="Q32" s="50"/>
    </row>
    <row r="33" spans="1:17" ht="17.25" hidden="1" customHeight="1" outlineLevel="3">
      <c r="A33" s="46"/>
      <c r="B33" s="47" t="s">
        <v>197</v>
      </c>
      <c r="C33" s="48" t="s">
        <v>173</v>
      </c>
      <c r="D33" s="48" t="s">
        <v>196</v>
      </c>
      <c r="E33" s="49"/>
      <c r="F33" s="169" t="s">
        <v>170</v>
      </c>
      <c r="G33" s="50" t="s">
        <v>170</v>
      </c>
      <c r="H33" s="50"/>
      <c r="I33" s="49" t="s">
        <v>170</v>
      </c>
      <c r="J33" s="50" t="s">
        <v>170</v>
      </c>
      <c r="K33" s="50"/>
      <c r="L33" s="49" t="s">
        <v>170</v>
      </c>
      <c r="M33" s="49" t="s">
        <v>170</v>
      </c>
      <c r="N33" s="50"/>
      <c r="O33" s="49" t="s">
        <v>170</v>
      </c>
      <c r="P33" s="49" t="s">
        <v>170</v>
      </c>
      <c r="Q33" s="50"/>
    </row>
    <row r="34" spans="1:17" ht="17.25" hidden="1" customHeight="1" outlineLevel="3">
      <c r="A34" s="46"/>
      <c r="B34" s="47" t="s">
        <v>198</v>
      </c>
      <c r="C34" s="48" t="s">
        <v>168</v>
      </c>
      <c r="D34" s="48" t="s">
        <v>199</v>
      </c>
      <c r="E34" s="49"/>
      <c r="F34" s="169" t="s">
        <v>170</v>
      </c>
      <c r="G34" s="50" t="s">
        <v>170</v>
      </c>
      <c r="H34" s="50"/>
      <c r="I34" s="49" t="s">
        <v>170</v>
      </c>
      <c r="J34" s="50" t="s">
        <v>170</v>
      </c>
      <c r="K34" s="50"/>
      <c r="L34" s="49" t="s">
        <v>170</v>
      </c>
      <c r="M34" s="49" t="s">
        <v>170</v>
      </c>
      <c r="N34" s="50"/>
      <c r="O34" s="49" t="s">
        <v>170</v>
      </c>
      <c r="P34" s="49" t="s">
        <v>170</v>
      </c>
      <c r="Q34" s="50"/>
    </row>
    <row r="35" spans="1:17" ht="17.25" hidden="1" customHeight="1" outlineLevel="3">
      <c r="A35" s="46"/>
      <c r="B35" s="47" t="s">
        <v>200</v>
      </c>
      <c r="C35" s="48" t="s">
        <v>168</v>
      </c>
      <c r="D35" s="48" t="s">
        <v>199</v>
      </c>
      <c r="E35" s="49"/>
      <c r="F35" s="169" t="s">
        <v>170</v>
      </c>
      <c r="G35" s="50" t="s">
        <v>170</v>
      </c>
      <c r="H35" s="50"/>
      <c r="I35" s="49" t="s">
        <v>170</v>
      </c>
      <c r="J35" s="50" t="s">
        <v>170</v>
      </c>
      <c r="K35" s="50"/>
      <c r="L35" s="49" t="s">
        <v>170</v>
      </c>
      <c r="M35" s="49" t="s">
        <v>170</v>
      </c>
      <c r="N35" s="50"/>
      <c r="O35" s="49" t="s">
        <v>170</v>
      </c>
      <c r="P35" s="49" t="s">
        <v>170</v>
      </c>
      <c r="Q35" s="50"/>
    </row>
    <row r="36" spans="1:17" ht="17.25" hidden="1" customHeight="1" outlineLevel="3">
      <c r="A36" s="46"/>
      <c r="B36" s="47" t="s">
        <v>201</v>
      </c>
      <c r="C36" s="48" t="s">
        <v>168</v>
      </c>
      <c r="D36" s="48" t="s">
        <v>169</v>
      </c>
      <c r="E36" s="49"/>
      <c r="F36" s="169"/>
      <c r="G36" s="50"/>
      <c r="H36" s="50"/>
      <c r="I36" s="49" t="s">
        <v>175</v>
      </c>
      <c r="J36" s="50" t="s">
        <v>175</v>
      </c>
      <c r="K36" s="50"/>
      <c r="L36" s="49" t="s">
        <v>170</v>
      </c>
      <c r="M36" s="49" t="s">
        <v>170</v>
      </c>
      <c r="N36" s="50"/>
      <c r="O36" s="49" t="s">
        <v>170</v>
      </c>
      <c r="P36" s="49" t="s">
        <v>170</v>
      </c>
      <c r="Q36" s="50"/>
    </row>
    <row r="37" spans="1:17" ht="17.25" hidden="1" customHeight="1" outlineLevel="3">
      <c r="A37" s="46"/>
      <c r="B37" s="47" t="s">
        <v>202</v>
      </c>
      <c r="C37" s="48" t="s">
        <v>173</v>
      </c>
      <c r="D37" s="48" t="s">
        <v>196</v>
      </c>
      <c r="E37" s="49"/>
      <c r="F37" s="169" t="s">
        <v>170</v>
      </c>
      <c r="G37" s="50" t="s">
        <v>170</v>
      </c>
      <c r="H37" s="50"/>
      <c r="I37" s="49" t="s">
        <v>170</v>
      </c>
      <c r="J37" s="50" t="s">
        <v>170</v>
      </c>
      <c r="K37" s="50"/>
      <c r="L37" s="49" t="s">
        <v>170</v>
      </c>
      <c r="M37" s="49" t="s">
        <v>170</v>
      </c>
      <c r="N37" s="50"/>
      <c r="O37" s="49" t="s">
        <v>170</v>
      </c>
      <c r="P37" s="49" t="s">
        <v>170</v>
      </c>
      <c r="Q37" s="50"/>
    </row>
    <row r="38" spans="1:17" ht="17.25" hidden="1" customHeight="1" outlineLevel="3">
      <c r="A38" s="46"/>
      <c r="B38" s="47" t="s">
        <v>203</v>
      </c>
      <c r="C38" s="48" t="s">
        <v>168</v>
      </c>
      <c r="D38" s="48" t="s">
        <v>169</v>
      </c>
      <c r="E38" s="49"/>
      <c r="F38" s="169" t="s">
        <v>175</v>
      </c>
      <c r="G38" s="50" t="s">
        <v>175</v>
      </c>
      <c r="H38" s="50"/>
      <c r="I38" s="49" t="s">
        <v>170</v>
      </c>
      <c r="J38" s="50" t="s">
        <v>170</v>
      </c>
      <c r="K38" s="50"/>
      <c r="L38" s="49" t="s">
        <v>170</v>
      </c>
      <c r="M38" s="49" t="s">
        <v>170</v>
      </c>
      <c r="N38" s="50"/>
      <c r="O38" s="49" t="s">
        <v>170</v>
      </c>
      <c r="P38" s="49" t="s">
        <v>170</v>
      </c>
      <c r="Q38" s="50"/>
    </row>
    <row r="39" spans="1:17" ht="17.25" hidden="1" customHeight="1" outlineLevel="3">
      <c r="A39" s="46"/>
      <c r="B39" s="47" t="s">
        <v>204</v>
      </c>
      <c r="C39" s="48" t="s">
        <v>168</v>
      </c>
      <c r="D39" s="48" t="s">
        <v>199</v>
      </c>
      <c r="E39" s="49"/>
      <c r="F39" s="169" t="s">
        <v>175</v>
      </c>
      <c r="G39" s="50" t="s">
        <v>175</v>
      </c>
      <c r="H39" s="50"/>
      <c r="I39" s="49" t="s">
        <v>175</v>
      </c>
      <c r="J39" s="50" t="s">
        <v>175</v>
      </c>
      <c r="K39" s="50"/>
      <c r="L39" s="49" t="s">
        <v>175</v>
      </c>
      <c r="M39" s="49" t="s">
        <v>170</v>
      </c>
      <c r="N39" s="50"/>
      <c r="O39" s="49" t="s">
        <v>170</v>
      </c>
      <c r="P39" s="49" t="s">
        <v>170</v>
      </c>
      <c r="Q39" s="50"/>
    </row>
    <row r="40" spans="1:17" ht="17.25" hidden="1" customHeight="1" outlineLevel="3">
      <c r="A40" s="46"/>
      <c r="B40" s="47" t="s">
        <v>185</v>
      </c>
      <c r="C40" s="48" t="s">
        <v>168</v>
      </c>
      <c r="D40" s="48" t="s">
        <v>169</v>
      </c>
      <c r="E40" s="49"/>
      <c r="F40" s="169" t="s">
        <v>175</v>
      </c>
      <c r="G40" s="50" t="s">
        <v>170</v>
      </c>
      <c r="H40" s="50"/>
      <c r="I40" s="49" t="s">
        <v>170</v>
      </c>
      <c r="J40" s="50" t="s">
        <v>170</v>
      </c>
      <c r="K40" s="50"/>
      <c r="L40" s="49" t="s">
        <v>170</v>
      </c>
      <c r="M40" s="49" t="s">
        <v>170</v>
      </c>
      <c r="N40" s="50"/>
      <c r="O40" s="49" t="s">
        <v>170</v>
      </c>
      <c r="P40" s="49" t="s">
        <v>170</v>
      </c>
      <c r="Q40" s="50"/>
    </row>
    <row r="41" spans="1:17" ht="17.25" hidden="1" customHeight="1" outlineLevel="3">
      <c r="A41" s="46"/>
      <c r="B41" s="47" t="s">
        <v>178</v>
      </c>
      <c r="C41" s="48" t="s">
        <v>173</v>
      </c>
      <c r="D41" s="48" t="s">
        <v>179</v>
      </c>
      <c r="E41" s="52"/>
      <c r="F41" s="169" t="s">
        <v>175</v>
      </c>
      <c r="G41" s="50" t="s">
        <v>175</v>
      </c>
      <c r="H41" s="57"/>
      <c r="I41" s="49" t="s">
        <v>175</v>
      </c>
      <c r="J41" s="50" t="s">
        <v>175</v>
      </c>
      <c r="K41" s="57"/>
      <c r="L41" s="49" t="s">
        <v>175</v>
      </c>
      <c r="M41" s="171" t="s">
        <v>175</v>
      </c>
      <c r="N41" s="57"/>
      <c r="O41" s="171" t="s">
        <v>175</v>
      </c>
      <c r="P41" s="171" t="s">
        <v>175</v>
      </c>
      <c r="Q41" s="57"/>
    </row>
    <row r="42" spans="1:17" ht="17.25" hidden="1" customHeight="1" outlineLevel="1" collapsed="1">
      <c r="A42" s="40">
        <v>43221</v>
      </c>
      <c r="B42" s="41" t="s">
        <v>205</v>
      </c>
      <c r="C42" s="42" t="s">
        <v>166</v>
      </c>
      <c r="D42" s="42"/>
      <c r="E42" s="55">
        <v>0.9</v>
      </c>
      <c r="F42" s="167"/>
      <c r="G42" s="61"/>
      <c r="H42" s="64">
        <v>0.95</v>
      </c>
      <c r="I42" s="44"/>
      <c r="J42" s="61"/>
      <c r="K42" s="64">
        <v>0.95</v>
      </c>
      <c r="L42" s="44"/>
      <c r="M42" s="44"/>
      <c r="N42" s="64">
        <v>0.95</v>
      </c>
      <c r="O42" s="44"/>
      <c r="P42" s="44"/>
      <c r="Q42" s="168">
        <v>0.95</v>
      </c>
    </row>
    <row r="43" spans="1:17" ht="17.25" hidden="1" customHeight="1" outlineLevel="2" collapsed="1">
      <c r="A43" s="40"/>
      <c r="B43" s="41" t="s">
        <v>206</v>
      </c>
      <c r="C43" s="42" t="s">
        <v>168</v>
      </c>
      <c r="D43" s="42" t="s">
        <v>207</v>
      </c>
      <c r="E43" s="44"/>
      <c r="F43" s="167"/>
      <c r="G43" s="61" t="s">
        <v>170</v>
      </c>
      <c r="H43" s="61"/>
      <c r="I43" s="44"/>
      <c r="J43" s="61"/>
      <c r="K43" s="61"/>
      <c r="L43" s="44"/>
      <c r="M43" s="44"/>
      <c r="N43" s="61"/>
      <c r="O43" s="44"/>
      <c r="P43" s="44"/>
      <c r="Q43" s="61"/>
    </row>
    <row r="44" spans="1:17" ht="17.25" hidden="1" customHeight="1" outlineLevel="3">
      <c r="A44" s="46"/>
      <c r="B44" s="47" t="s">
        <v>208</v>
      </c>
      <c r="C44" s="48" t="s">
        <v>168</v>
      </c>
      <c r="D44" s="48" t="s">
        <v>207</v>
      </c>
      <c r="E44" s="49"/>
      <c r="F44" s="169" t="s">
        <v>170</v>
      </c>
      <c r="G44" s="50" t="s">
        <v>170</v>
      </c>
      <c r="H44" s="50"/>
      <c r="I44" s="49" t="s">
        <v>170</v>
      </c>
      <c r="J44" s="50" t="s">
        <v>170</v>
      </c>
      <c r="K44" s="50"/>
      <c r="L44" s="49" t="s">
        <v>170</v>
      </c>
      <c r="M44" s="49" t="s">
        <v>170</v>
      </c>
      <c r="N44" s="50"/>
      <c r="O44" s="49" t="s">
        <v>170</v>
      </c>
      <c r="P44" s="49" t="s">
        <v>170</v>
      </c>
      <c r="Q44" s="50"/>
    </row>
    <row r="45" spans="1:17" ht="17.25" hidden="1" customHeight="1" outlineLevel="3">
      <c r="A45" s="46"/>
      <c r="B45" s="47" t="s">
        <v>209</v>
      </c>
      <c r="C45" s="48" t="s">
        <v>168</v>
      </c>
      <c r="D45" s="48" t="s">
        <v>210</v>
      </c>
      <c r="E45" s="49"/>
      <c r="F45" s="169" t="s">
        <v>170</v>
      </c>
      <c r="G45" s="50" t="s">
        <v>170</v>
      </c>
      <c r="H45" s="50"/>
      <c r="I45" s="49" t="s">
        <v>170</v>
      </c>
      <c r="J45" s="50" t="s">
        <v>170</v>
      </c>
      <c r="K45" s="50"/>
      <c r="L45" s="49" t="s">
        <v>170</v>
      </c>
      <c r="M45" s="49" t="s">
        <v>170</v>
      </c>
      <c r="N45" s="50"/>
      <c r="O45" s="49" t="s">
        <v>170</v>
      </c>
      <c r="P45" s="49" t="s">
        <v>170</v>
      </c>
      <c r="Q45" s="50"/>
    </row>
    <row r="46" spans="1:17" ht="17.25" hidden="1" customHeight="1" outlineLevel="3">
      <c r="A46" s="46"/>
      <c r="B46" s="47" t="s">
        <v>211</v>
      </c>
      <c r="C46" s="48" t="s">
        <v>168</v>
      </c>
      <c r="D46" s="48" t="s">
        <v>210</v>
      </c>
      <c r="E46" s="49"/>
      <c r="F46" s="169" t="s">
        <v>170</v>
      </c>
      <c r="G46" s="50" t="s">
        <v>170</v>
      </c>
      <c r="H46" s="50"/>
      <c r="I46" s="49" t="s">
        <v>170</v>
      </c>
      <c r="J46" s="50" t="s">
        <v>170</v>
      </c>
      <c r="K46" s="50"/>
      <c r="L46" s="49" t="s">
        <v>170</v>
      </c>
      <c r="M46" s="49" t="s">
        <v>170</v>
      </c>
      <c r="N46" s="50"/>
      <c r="O46" s="49" t="s">
        <v>170</v>
      </c>
      <c r="P46" s="49" t="s">
        <v>170</v>
      </c>
      <c r="Q46" s="50"/>
    </row>
    <row r="47" spans="1:17" ht="17.25" hidden="1" customHeight="1" outlineLevel="3">
      <c r="A47" s="46"/>
      <c r="B47" s="47" t="s">
        <v>212</v>
      </c>
      <c r="C47" s="48" t="s">
        <v>168</v>
      </c>
      <c r="D47" s="48" t="s">
        <v>169</v>
      </c>
      <c r="E47" s="49"/>
      <c r="F47" s="169" t="s">
        <v>170</v>
      </c>
      <c r="G47" s="50" t="s">
        <v>170</v>
      </c>
      <c r="H47" s="50"/>
      <c r="I47" s="49" t="s">
        <v>170</v>
      </c>
      <c r="J47" s="50" t="s">
        <v>170</v>
      </c>
      <c r="K47" s="50"/>
      <c r="L47" s="49" t="s">
        <v>170</v>
      </c>
      <c r="M47" s="49" t="s">
        <v>170</v>
      </c>
      <c r="N47" s="50"/>
      <c r="O47" s="49" t="s">
        <v>170</v>
      </c>
      <c r="P47" s="49" t="s">
        <v>170</v>
      </c>
      <c r="Q47" s="50"/>
    </row>
    <row r="48" spans="1:17" ht="17.25" hidden="1" customHeight="1" outlineLevel="3">
      <c r="A48" s="46"/>
      <c r="B48" s="47" t="s">
        <v>213</v>
      </c>
      <c r="C48" s="48" t="s">
        <v>168</v>
      </c>
      <c r="D48" s="48" t="s">
        <v>214</v>
      </c>
      <c r="E48" s="49"/>
      <c r="F48" s="169" t="s">
        <v>170</v>
      </c>
      <c r="G48" s="50" t="s">
        <v>170</v>
      </c>
      <c r="H48" s="50"/>
      <c r="I48" s="49" t="s">
        <v>170</v>
      </c>
      <c r="J48" s="50" t="s">
        <v>170</v>
      </c>
      <c r="K48" s="50"/>
      <c r="L48" s="49" t="s">
        <v>170</v>
      </c>
      <c r="M48" s="49" t="s">
        <v>170</v>
      </c>
      <c r="N48" s="50"/>
      <c r="O48" s="49" t="s">
        <v>170</v>
      </c>
      <c r="P48" s="49" t="s">
        <v>170</v>
      </c>
      <c r="Q48" s="50"/>
    </row>
    <row r="49" spans="1:17" ht="17.25" hidden="1" customHeight="1" outlineLevel="3">
      <c r="A49" s="46"/>
      <c r="B49" s="47" t="s">
        <v>215</v>
      </c>
      <c r="C49" s="48" t="s">
        <v>168</v>
      </c>
      <c r="D49" s="48" t="s">
        <v>216</v>
      </c>
      <c r="E49" s="49"/>
      <c r="F49" s="169" t="s">
        <v>175</v>
      </c>
      <c r="G49" s="70" t="s">
        <v>183</v>
      </c>
      <c r="H49" s="50"/>
      <c r="I49" s="49" t="s">
        <v>175</v>
      </c>
      <c r="J49" s="70" t="s">
        <v>183</v>
      </c>
      <c r="K49" s="50"/>
      <c r="L49" s="49" t="s">
        <v>183</v>
      </c>
      <c r="M49" s="49" t="s">
        <v>170</v>
      </c>
      <c r="N49" s="50"/>
      <c r="O49" s="49" t="s">
        <v>170</v>
      </c>
      <c r="P49" s="49" t="s">
        <v>170</v>
      </c>
      <c r="Q49" s="50"/>
    </row>
    <row r="50" spans="1:17" ht="17.25" hidden="1" customHeight="1" outlineLevel="3">
      <c r="A50" s="46"/>
      <c r="B50" s="47" t="s">
        <v>217</v>
      </c>
      <c r="C50" s="48" t="s">
        <v>168</v>
      </c>
      <c r="D50" s="48" t="s">
        <v>216</v>
      </c>
      <c r="E50" s="49"/>
      <c r="F50" s="169" t="s">
        <v>175</v>
      </c>
      <c r="G50" s="70" t="s">
        <v>183</v>
      </c>
      <c r="H50" s="50"/>
      <c r="I50" s="49" t="s">
        <v>175</v>
      </c>
      <c r="J50" s="70" t="s">
        <v>183</v>
      </c>
      <c r="K50" s="50"/>
      <c r="L50" s="49" t="s">
        <v>183</v>
      </c>
      <c r="M50" s="49" t="s">
        <v>170</v>
      </c>
      <c r="N50" s="50"/>
      <c r="O50" s="49" t="s">
        <v>170</v>
      </c>
      <c r="P50" s="49" t="s">
        <v>170</v>
      </c>
      <c r="Q50" s="50"/>
    </row>
    <row r="51" spans="1:17" ht="17.25" hidden="1" customHeight="1" outlineLevel="3">
      <c r="A51" s="46"/>
      <c r="B51" s="47" t="s">
        <v>218</v>
      </c>
      <c r="C51" s="48" t="s">
        <v>168</v>
      </c>
      <c r="D51" s="48" t="s">
        <v>219</v>
      </c>
      <c r="E51" s="49"/>
      <c r="F51" s="169" t="s">
        <v>175</v>
      </c>
      <c r="G51" s="50" t="s">
        <v>175</v>
      </c>
      <c r="H51" s="50"/>
      <c r="I51" s="49" t="s">
        <v>175</v>
      </c>
      <c r="J51" s="50" t="s">
        <v>183</v>
      </c>
      <c r="K51" s="50"/>
      <c r="L51" s="49" t="s">
        <v>170</v>
      </c>
      <c r="M51" s="49" t="s">
        <v>170</v>
      </c>
      <c r="N51" s="50"/>
      <c r="O51" s="49" t="s">
        <v>170</v>
      </c>
      <c r="P51" s="49" t="s">
        <v>170</v>
      </c>
      <c r="Q51" s="50"/>
    </row>
    <row r="52" spans="1:17" ht="17.25" hidden="1" customHeight="1" outlineLevel="3">
      <c r="A52" s="46"/>
      <c r="B52" s="47" t="s">
        <v>220</v>
      </c>
      <c r="C52" s="48" t="s">
        <v>168</v>
      </c>
      <c r="D52" s="48" t="s">
        <v>219</v>
      </c>
      <c r="E52" s="49"/>
      <c r="F52" s="169" t="s">
        <v>175</v>
      </c>
      <c r="G52" s="50" t="s">
        <v>175</v>
      </c>
      <c r="H52" s="50"/>
      <c r="I52" s="49" t="s">
        <v>175</v>
      </c>
      <c r="J52" s="50" t="s">
        <v>175</v>
      </c>
      <c r="K52" s="50"/>
      <c r="L52" s="49" t="s">
        <v>175</v>
      </c>
      <c r="M52" s="49" t="s">
        <v>175</v>
      </c>
      <c r="N52" s="50"/>
      <c r="O52" s="49" t="s">
        <v>175</v>
      </c>
      <c r="P52" s="49" t="s">
        <v>175</v>
      </c>
      <c r="Q52" s="50"/>
    </row>
    <row r="53" spans="1:17" ht="17.25" hidden="1" customHeight="1" outlineLevel="3">
      <c r="A53" s="46"/>
      <c r="B53" s="47" t="s">
        <v>221</v>
      </c>
      <c r="C53" s="48" t="s">
        <v>168</v>
      </c>
      <c r="D53" s="48" t="s">
        <v>219</v>
      </c>
      <c r="E53" s="49"/>
      <c r="F53" s="169" t="s">
        <v>175</v>
      </c>
      <c r="G53" s="50" t="s">
        <v>175</v>
      </c>
      <c r="H53" s="50"/>
      <c r="I53" s="49" t="s">
        <v>175</v>
      </c>
      <c r="J53" s="50" t="s">
        <v>183</v>
      </c>
      <c r="K53" s="50"/>
      <c r="L53" s="49" t="s">
        <v>183</v>
      </c>
      <c r="M53" s="172" t="s">
        <v>183</v>
      </c>
      <c r="N53" s="50"/>
      <c r="O53" s="49" t="s">
        <v>170</v>
      </c>
      <c r="P53" s="49" t="s">
        <v>170</v>
      </c>
      <c r="Q53" s="50"/>
    </row>
    <row r="54" spans="1:17" ht="17.25" hidden="1" customHeight="1" outlineLevel="3">
      <c r="A54" s="46"/>
      <c r="B54" s="47" t="s">
        <v>222</v>
      </c>
      <c r="C54" s="48" t="s">
        <v>168</v>
      </c>
      <c r="D54" s="48" t="s">
        <v>219</v>
      </c>
      <c r="E54" s="49"/>
      <c r="F54" s="169" t="s">
        <v>175</v>
      </c>
      <c r="G54" s="50" t="s">
        <v>170</v>
      </c>
      <c r="H54" s="50"/>
      <c r="I54" s="49" t="s">
        <v>175</v>
      </c>
      <c r="J54" s="50" t="s">
        <v>170</v>
      </c>
      <c r="K54" s="50"/>
      <c r="L54" s="49" t="s">
        <v>170</v>
      </c>
      <c r="M54" s="49" t="s">
        <v>170</v>
      </c>
      <c r="N54" s="50"/>
      <c r="O54" s="49" t="s">
        <v>170</v>
      </c>
      <c r="P54" s="49" t="s">
        <v>170</v>
      </c>
      <c r="Q54" s="50"/>
    </row>
    <row r="55" spans="1:17" ht="17.25" hidden="1" customHeight="1" outlineLevel="3">
      <c r="A55" s="46"/>
      <c r="B55" s="47" t="s">
        <v>185</v>
      </c>
      <c r="C55" s="48" t="s">
        <v>168</v>
      </c>
      <c r="D55" s="48" t="s">
        <v>219</v>
      </c>
      <c r="E55" s="49"/>
      <c r="F55" s="169" t="s">
        <v>175</v>
      </c>
      <c r="G55" s="50" t="s">
        <v>170</v>
      </c>
      <c r="H55" s="50"/>
      <c r="I55" s="49" t="s">
        <v>175</v>
      </c>
      <c r="J55" s="50" t="s">
        <v>170</v>
      </c>
      <c r="K55" s="50"/>
      <c r="L55" s="49" t="s">
        <v>170</v>
      </c>
      <c r="M55" s="49" t="s">
        <v>170</v>
      </c>
      <c r="N55" s="50"/>
      <c r="O55" s="49" t="s">
        <v>170</v>
      </c>
      <c r="P55" s="49" t="s">
        <v>170</v>
      </c>
      <c r="Q55" s="50"/>
    </row>
    <row r="56" spans="1:17" ht="17.25" hidden="1" customHeight="1" outlineLevel="3">
      <c r="A56" s="46"/>
      <c r="B56" s="47" t="s">
        <v>223</v>
      </c>
      <c r="C56" s="48" t="s">
        <v>168</v>
      </c>
      <c r="D56" s="48" t="s">
        <v>219</v>
      </c>
      <c r="E56" s="49"/>
      <c r="F56" s="169" t="s">
        <v>175</v>
      </c>
      <c r="G56" s="50" t="s">
        <v>175</v>
      </c>
      <c r="H56" s="50"/>
      <c r="I56" s="49" t="s">
        <v>175</v>
      </c>
      <c r="J56" s="50" t="s">
        <v>175</v>
      </c>
      <c r="K56" s="50"/>
      <c r="L56" s="49" t="s">
        <v>175</v>
      </c>
      <c r="M56" s="171" t="s">
        <v>175</v>
      </c>
      <c r="N56" s="50"/>
      <c r="O56" s="171" t="s">
        <v>175</v>
      </c>
      <c r="P56" s="171" t="s">
        <v>175</v>
      </c>
      <c r="Q56" s="50"/>
    </row>
    <row r="57" spans="1:17" ht="17.25" hidden="1" customHeight="1" outlineLevel="3">
      <c r="A57" s="46"/>
      <c r="B57" s="47" t="s">
        <v>178</v>
      </c>
      <c r="C57" s="48" t="s">
        <v>173</v>
      </c>
      <c r="D57" s="48" t="s">
        <v>224</v>
      </c>
      <c r="E57" s="49"/>
      <c r="F57" s="169" t="s">
        <v>175</v>
      </c>
      <c r="G57" s="50" t="s">
        <v>175</v>
      </c>
      <c r="H57" s="50"/>
      <c r="I57" s="49" t="s">
        <v>175</v>
      </c>
      <c r="J57" s="50" t="s">
        <v>175</v>
      </c>
      <c r="K57" s="50"/>
      <c r="L57" s="49" t="s">
        <v>175</v>
      </c>
      <c r="M57" s="171" t="s">
        <v>175</v>
      </c>
      <c r="N57" s="50"/>
      <c r="O57" s="171" t="s">
        <v>175</v>
      </c>
      <c r="P57" s="171" t="s">
        <v>175</v>
      </c>
      <c r="Q57" s="50"/>
    </row>
    <row r="58" spans="1:17" ht="17.25" hidden="1" customHeight="1" outlineLevel="2" collapsed="1">
      <c r="A58" s="40"/>
      <c r="B58" s="41" t="s">
        <v>810</v>
      </c>
      <c r="C58" s="42"/>
      <c r="D58" s="42"/>
      <c r="E58" s="44"/>
      <c r="F58" s="167"/>
      <c r="G58" s="61"/>
      <c r="H58" s="61"/>
      <c r="I58" s="44"/>
      <c r="J58" s="61"/>
      <c r="K58" s="61"/>
      <c r="L58" s="44"/>
      <c r="M58" s="44"/>
      <c r="N58" s="61"/>
      <c r="O58" s="44"/>
      <c r="P58" s="44"/>
      <c r="Q58" s="61"/>
    </row>
    <row r="59" spans="1:17" ht="17.25" hidden="1" customHeight="1" outlineLevel="3">
      <c r="A59" s="46"/>
      <c r="B59" s="47" t="s">
        <v>811</v>
      </c>
      <c r="C59" s="48" t="s">
        <v>168</v>
      </c>
      <c r="D59" s="48" t="s">
        <v>169</v>
      </c>
      <c r="E59" s="49"/>
      <c r="F59" s="169" t="s">
        <v>175</v>
      </c>
      <c r="G59" s="50" t="s">
        <v>175</v>
      </c>
      <c r="H59" s="50"/>
      <c r="I59" s="49" t="s">
        <v>175</v>
      </c>
      <c r="J59" s="50" t="s">
        <v>175</v>
      </c>
      <c r="K59" s="50"/>
      <c r="L59" s="49" t="s">
        <v>175</v>
      </c>
      <c r="M59" s="49" t="s">
        <v>175</v>
      </c>
      <c r="N59" s="50"/>
      <c r="O59" s="49" t="s">
        <v>175</v>
      </c>
      <c r="P59" s="49" t="s">
        <v>175</v>
      </c>
      <c r="Q59" s="50"/>
    </row>
    <row r="60" spans="1:17" ht="17.25" hidden="1" customHeight="1" outlineLevel="3">
      <c r="A60" s="46"/>
      <c r="B60" s="47" t="s">
        <v>812</v>
      </c>
      <c r="C60" s="48" t="s">
        <v>168</v>
      </c>
      <c r="D60" s="48" t="s">
        <v>169</v>
      </c>
      <c r="E60" s="49"/>
      <c r="F60" s="169" t="s">
        <v>175</v>
      </c>
      <c r="G60" s="50" t="s">
        <v>175</v>
      </c>
      <c r="H60" s="57"/>
      <c r="I60" s="49" t="s">
        <v>175</v>
      </c>
      <c r="J60" s="50" t="s">
        <v>175</v>
      </c>
      <c r="K60" s="57"/>
      <c r="L60" s="49" t="s">
        <v>175</v>
      </c>
      <c r="M60" s="49" t="s">
        <v>175</v>
      </c>
      <c r="N60" s="57"/>
      <c r="O60" s="49" t="s">
        <v>175</v>
      </c>
      <c r="P60" s="49" t="s">
        <v>175</v>
      </c>
      <c r="Q60" s="57"/>
    </row>
    <row r="61" spans="1:17" ht="17.25" hidden="1" customHeight="1" outlineLevel="1" collapsed="1">
      <c r="A61" s="40">
        <v>43252</v>
      </c>
      <c r="B61" s="41" t="s">
        <v>225</v>
      </c>
      <c r="C61" s="42" t="s">
        <v>166</v>
      </c>
      <c r="D61" s="42"/>
      <c r="E61" s="43">
        <v>0.9</v>
      </c>
      <c r="F61" s="167"/>
      <c r="G61" s="61"/>
      <c r="H61" s="65">
        <v>0.9</v>
      </c>
      <c r="I61" s="44"/>
      <c r="J61" s="61"/>
      <c r="K61" s="65">
        <v>0.9</v>
      </c>
      <c r="L61" s="44"/>
      <c r="M61" s="44"/>
      <c r="N61" s="65">
        <v>0.97</v>
      </c>
      <c r="O61" s="44"/>
      <c r="P61" s="44"/>
      <c r="Q61" s="168">
        <v>0.97</v>
      </c>
    </row>
    <row r="62" spans="1:17" ht="17.25" hidden="1" customHeight="1" outlineLevel="2">
      <c r="A62" s="46"/>
      <c r="B62" s="47" t="s">
        <v>226</v>
      </c>
      <c r="C62" s="48" t="s">
        <v>168</v>
      </c>
      <c r="D62" s="48" t="s">
        <v>169</v>
      </c>
      <c r="E62" s="49"/>
      <c r="F62" s="169" t="s">
        <v>170</v>
      </c>
      <c r="G62" s="50" t="s">
        <v>170</v>
      </c>
      <c r="H62" s="50"/>
      <c r="I62" s="49" t="s">
        <v>170</v>
      </c>
      <c r="J62" s="50" t="s">
        <v>170</v>
      </c>
      <c r="K62" s="50"/>
      <c r="L62" s="49" t="s">
        <v>170</v>
      </c>
      <c r="M62" s="49" t="s">
        <v>170</v>
      </c>
      <c r="N62" s="50"/>
      <c r="O62" s="49" t="s">
        <v>170</v>
      </c>
      <c r="P62" s="49" t="s">
        <v>170</v>
      </c>
      <c r="Q62" s="50"/>
    </row>
    <row r="63" spans="1:17" ht="17.25" hidden="1" customHeight="1" outlineLevel="2">
      <c r="A63" s="46"/>
      <c r="B63" s="47" t="s">
        <v>227</v>
      </c>
      <c r="C63" s="48" t="s">
        <v>168</v>
      </c>
      <c r="D63" s="48" t="s">
        <v>169</v>
      </c>
      <c r="E63" s="49"/>
      <c r="F63" s="169" t="s">
        <v>170</v>
      </c>
      <c r="G63" s="50" t="s">
        <v>170</v>
      </c>
      <c r="H63" s="50"/>
      <c r="I63" s="49" t="s">
        <v>170</v>
      </c>
      <c r="J63" s="50" t="s">
        <v>170</v>
      </c>
      <c r="K63" s="50"/>
      <c r="L63" s="49" t="s">
        <v>170</v>
      </c>
      <c r="M63" s="49" t="s">
        <v>170</v>
      </c>
      <c r="N63" s="50"/>
      <c r="O63" s="49" t="s">
        <v>170</v>
      </c>
      <c r="P63" s="49" t="s">
        <v>170</v>
      </c>
      <c r="Q63" s="50"/>
    </row>
    <row r="64" spans="1:17" ht="17.25" hidden="1" customHeight="1" outlineLevel="2">
      <c r="A64" s="46"/>
      <c r="B64" s="47" t="s">
        <v>228</v>
      </c>
      <c r="C64" s="48" t="s">
        <v>168</v>
      </c>
      <c r="D64" s="48" t="s">
        <v>199</v>
      </c>
      <c r="E64" s="49"/>
      <c r="F64" s="169" t="s">
        <v>175</v>
      </c>
      <c r="G64" s="50" t="s">
        <v>175</v>
      </c>
      <c r="H64" s="50"/>
      <c r="I64" s="49" t="s">
        <v>175</v>
      </c>
      <c r="J64" s="50" t="s">
        <v>175</v>
      </c>
      <c r="K64" s="50"/>
      <c r="L64" s="49" t="s">
        <v>170</v>
      </c>
      <c r="M64" s="49" t="s">
        <v>170</v>
      </c>
      <c r="N64" s="50"/>
      <c r="O64" s="49" t="s">
        <v>170</v>
      </c>
      <c r="P64" s="49" t="s">
        <v>170</v>
      </c>
      <c r="Q64" s="50"/>
    </row>
    <row r="65" spans="1:17" ht="17.25" hidden="1" customHeight="1" outlineLevel="2">
      <c r="A65" s="46"/>
      <c r="B65" s="47" t="s">
        <v>178</v>
      </c>
      <c r="C65" s="48" t="s">
        <v>173</v>
      </c>
      <c r="D65" s="48" t="s">
        <v>182</v>
      </c>
      <c r="E65" s="52"/>
      <c r="F65" s="169" t="s">
        <v>175</v>
      </c>
      <c r="G65" s="50" t="s">
        <v>175</v>
      </c>
      <c r="H65" s="50"/>
      <c r="I65" s="49" t="s">
        <v>175</v>
      </c>
      <c r="J65" s="50" t="s">
        <v>175</v>
      </c>
      <c r="K65" s="50"/>
      <c r="L65" s="49" t="s">
        <v>175</v>
      </c>
      <c r="M65" s="66" t="s">
        <v>170</v>
      </c>
      <c r="N65" s="50"/>
      <c r="O65" s="66" t="s">
        <v>170</v>
      </c>
      <c r="P65" s="66" t="s">
        <v>170</v>
      </c>
      <c r="Q65" s="50"/>
    </row>
    <row r="66" spans="1:17" ht="17.25" hidden="1" customHeight="1" outlineLevel="1" collapsed="1">
      <c r="A66" s="40">
        <v>43282</v>
      </c>
      <c r="B66" s="41" t="s">
        <v>229</v>
      </c>
      <c r="C66" s="42" t="s">
        <v>166</v>
      </c>
      <c r="D66" s="42"/>
      <c r="E66" s="53">
        <v>0.9</v>
      </c>
      <c r="F66" s="167"/>
      <c r="G66" s="61"/>
      <c r="H66" s="45" t="s">
        <v>230</v>
      </c>
      <c r="I66" s="44"/>
      <c r="J66" s="61"/>
      <c r="K66" s="45" t="s">
        <v>230</v>
      </c>
      <c r="L66" s="44"/>
      <c r="M66" s="44"/>
      <c r="N66" s="45" t="s">
        <v>230</v>
      </c>
      <c r="O66" s="44"/>
      <c r="P66" s="44"/>
      <c r="Q66" s="168" t="s">
        <v>230</v>
      </c>
    </row>
    <row r="67" spans="1:17" ht="17.25" hidden="1" customHeight="1" outlineLevel="2">
      <c r="A67" s="46"/>
      <c r="B67" s="47" t="s">
        <v>231</v>
      </c>
      <c r="C67" s="48" t="s">
        <v>173</v>
      </c>
      <c r="D67" s="48" t="s">
        <v>214</v>
      </c>
      <c r="E67" s="49"/>
      <c r="F67" s="169" t="s">
        <v>175</v>
      </c>
      <c r="G67" s="50" t="s">
        <v>175</v>
      </c>
      <c r="H67" s="50"/>
      <c r="I67" s="49" t="s">
        <v>170</v>
      </c>
      <c r="J67" s="50" t="s">
        <v>170</v>
      </c>
      <c r="K67" s="50"/>
      <c r="L67" s="49" t="s">
        <v>170</v>
      </c>
      <c r="M67" s="49" t="s">
        <v>170</v>
      </c>
      <c r="N67" s="50"/>
      <c r="O67" s="49" t="s">
        <v>170</v>
      </c>
      <c r="P67" s="49" t="s">
        <v>170</v>
      </c>
      <c r="Q67" s="50"/>
    </row>
    <row r="68" spans="1:17" ht="17.25" hidden="1" customHeight="1" outlineLevel="2">
      <c r="A68" s="46"/>
      <c r="B68" s="47" t="s">
        <v>232</v>
      </c>
      <c r="C68" s="48" t="s">
        <v>173</v>
      </c>
      <c r="D68" s="48" t="s">
        <v>214</v>
      </c>
      <c r="E68" s="49"/>
      <c r="F68" s="169" t="s">
        <v>175</v>
      </c>
      <c r="G68" s="50" t="s">
        <v>183</v>
      </c>
      <c r="H68" s="50"/>
      <c r="I68" s="49" t="s">
        <v>183</v>
      </c>
      <c r="J68" s="50" t="s">
        <v>183</v>
      </c>
      <c r="K68" s="50"/>
      <c r="L68" s="49" t="s">
        <v>183</v>
      </c>
      <c r="M68" s="49" t="s">
        <v>183</v>
      </c>
      <c r="N68" s="50"/>
      <c r="O68" s="49" t="s">
        <v>183</v>
      </c>
      <c r="P68" s="49" t="s">
        <v>183</v>
      </c>
      <c r="Q68" s="50"/>
    </row>
    <row r="69" spans="1:17" ht="17.25" hidden="1" customHeight="1" outlineLevel="2">
      <c r="A69" s="46"/>
      <c r="B69" s="47" t="s">
        <v>178</v>
      </c>
      <c r="C69" s="48" t="s">
        <v>173</v>
      </c>
      <c r="D69" s="48" t="s">
        <v>233</v>
      </c>
      <c r="E69" s="52"/>
      <c r="F69" s="169" t="s">
        <v>175</v>
      </c>
      <c r="G69" s="50" t="s">
        <v>175</v>
      </c>
      <c r="H69" s="50"/>
      <c r="I69" s="49" t="s">
        <v>175</v>
      </c>
      <c r="J69" s="50" t="s">
        <v>175</v>
      </c>
      <c r="K69" s="50"/>
      <c r="L69" s="49" t="s">
        <v>175</v>
      </c>
      <c r="M69" s="49" t="s">
        <v>175</v>
      </c>
      <c r="N69" s="50"/>
      <c r="O69" s="49" t="s">
        <v>175</v>
      </c>
      <c r="P69" s="49" t="s">
        <v>175</v>
      </c>
      <c r="Q69" s="50"/>
    </row>
    <row r="70" spans="1:17" ht="17.25" hidden="1" customHeight="1" outlineLevel="1" collapsed="1">
      <c r="A70" s="40">
        <v>43313</v>
      </c>
      <c r="B70" s="41" t="s">
        <v>234</v>
      </c>
      <c r="C70" s="42" t="s">
        <v>235</v>
      </c>
      <c r="D70" s="42"/>
      <c r="E70" s="55">
        <v>0.9</v>
      </c>
      <c r="F70" s="167"/>
      <c r="G70" s="61"/>
      <c r="H70" s="45">
        <v>0.95</v>
      </c>
      <c r="I70" s="44"/>
      <c r="J70" s="61"/>
      <c r="K70" s="45">
        <v>0.9</v>
      </c>
      <c r="L70" s="44"/>
      <c r="M70" s="44"/>
      <c r="N70" s="45">
        <v>0.95</v>
      </c>
      <c r="O70" s="44"/>
      <c r="P70" s="44"/>
      <c r="Q70" s="168">
        <v>0.95</v>
      </c>
    </row>
    <row r="71" spans="1:17" ht="17.25" hidden="1" customHeight="1" outlineLevel="2" collapsed="1">
      <c r="A71" s="40"/>
      <c r="B71" s="41" t="s">
        <v>236</v>
      </c>
      <c r="C71" s="42"/>
      <c r="D71" s="42"/>
      <c r="E71" s="44"/>
      <c r="F71" s="167"/>
      <c r="G71" s="61"/>
      <c r="H71" s="173"/>
      <c r="I71" s="44"/>
      <c r="J71" s="61"/>
      <c r="K71" s="61"/>
      <c r="L71" s="44"/>
      <c r="M71" s="44"/>
      <c r="N71" s="61"/>
      <c r="O71" s="44"/>
      <c r="P71" s="44"/>
      <c r="Q71" s="61"/>
    </row>
    <row r="72" spans="1:17" ht="17.25" hidden="1" customHeight="1" outlineLevel="3">
      <c r="A72" s="46"/>
      <c r="B72" s="47" t="s">
        <v>237</v>
      </c>
      <c r="C72" s="48" t="s">
        <v>238</v>
      </c>
      <c r="D72" s="48" t="s">
        <v>239</v>
      </c>
      <c r="E72" s="49"/>
      <c r="F72" s="169" t="s">
        <v>170</v>
      </c>
      <c r="G72" s="50" t="s">
        <v>170</v>
      </c>
      <c r="H72" s="50"/>
      <c r="I72" s="49" t="s">
        <v>170</v>
      </c>
      <c r="J72" s="50" t="s">
        <v>170</v>
      </c>
      <c r="K72" s="50"/>
      <c r="L72" s="49" t="s">
        <v>170</v>
      </c>
      <c r="M72" s="49" t="s">
        <v>170</v>
      </c>
      <c r="N72" s="50"/>
      <c r="O72" s="49" t="s">
        <v>170</v>
      </c>
      <c r="P72" s="49" t="s">
        <v>170</v>
      </c>
      <c r="Q72" s="50"/>
    </row>
    <row r="73" spans="1:17" ht="17.25" hidden="1" customHeight="1" outlineLevel="3">
      <c r="A73" s="46"/>
      <c r="B73" s="47" t="s">
        <v>240</v>
      </c>
      <c r="C73" s="48" t="s">
        <v>238</v>
      </c>
      <c r="D73" s="48" t="s">
        <v>239</v>
      </c>
      <c r="E73" s="49"/>
      <c r="F73" s="169" t="s">
        <v>170</v>
      </c>
      <c r="G73" s="50" t="s">
        <v>170</v>
      </c>
      <c r="H73" s="50"/>
      <c r="I73" s="49" t="s">
        <v>170</v>
      </c>
      <c r="J73" s="50" t="s">
        <v>170</v>
      </c>
      <c r="K73" s="50"/>
      <c r="L73" s="49" t="s">
        <v>170</v>
      </c>
      <c r="M73" s="49" t="s">
        <v>170</v>
      </c>
      <c r="N73" s="50"/>
      <c r="O73" s="49" t="s">
        <v>170</v>
      </c>
      <c r="P73" s="49" t="s">
        <v>170</v>
      </c>
      <c r="Q73" s="50"/>
    </row>
    <row r="74" spans="1:17" ht="17.25" hidden="1" customHeight="1" outlineLevel="3">
      <c r="A74" s="46"/>
      <c r="B74" s="47" t="s">
        <v>241</v>
      </c>
      <c r="C74" s="48" t="s">
        <v>238</v>
      </c>
      <c r="D74" s="48" t="s">
        <v>239</v>
      </c>
      <c r="E74" s="49"/>
      <c r="F74" s="169" t="s">
        <v>170</v>
      </c>
      <c r="G74" s="50" t="s">
        <v>170</v>
      </c>
      <c r="H74" s="50"/>
      <c r="I74" s="49" t="s">
        <v>170</v>
      </c>
      <c r="J74" s="50" t="s">
        <v>170</v>
      </c>
      <c r="K74" s="50"/>
      <c r="L74" s="49" t="s">
        <v>170</v>
      </c>
      <c r="M74" s="49" t="s">
        <v>170</v>
      </c>
      <c r="N74" s="50"/>
      <c r="O74" s="49" t="s">
        <v>170</v>
      </c>
      <c r="P74" s="49" t="s">
        <v>170</v>
      </c>
      <c r="Q74" s="50"/>
    </row>
    <row r="75" spans="1:17" ht="17.25" hidden="1" customHeight="1" outlineLevel="3">
      <c r="A75" s="46"/>
      <c r="B75" s="47" t="s">
        <v>220</v>
      </c>
      <c r="C75" s="48" t="s">
        <v>238</v>
      </c>
      <c r="D75" s="48" t="s">
        <v>239</v>
      </c>
      <c r="E75" s="49"/>
      <c r="F75" s="169" t="s">
        <v>175</v>
      </c>
      <c r="G75" s="50" t="s">
        <v>175</v>
      </c>
      <c r="H75" s="50"/>
      <c r="I75" s="49" t="s">
        <v>175</v>
      </c>
      <c r="J75" s="50" t="s">
        <v>175</v>
      </c>
      <c r="K75" s="50"/>
      <c r="L75" s="49" t="s">
        <v>175</v>
      </c>
      <c r="M75" s="66" t="s">
        <v>170</v>
      </c>
      <c r="N75" s="50"/>
      <c r="O75" s="66" t="s">
        <v>170</v>
      </c>
      <c r="P75" s="66" t="s">
        <v>170</v>
      </c>
      <c r="Q75" s="50"/>
    </row>
    <row r="76" spans="1:17" ht="17.25" hidden="1" customHeight="1" outlineLevel="3">
      <c r="A76" s="46"/>
      <c r="B76" s="47" t="s">
        <v>185</v>
      </c>
      <c r="C76" s="48" t="s">
        <v>238</v>
      </c>
      <c r="D76" s="48" t="s">
        <v>239</v>
      </c>
      <c r="E76" s="49"/>
      <c r="F76" s="169" t="s">
        <v>175</v>
      </c>
      <c r="G76" s="50" t="s">
        <v>170</v>
      </c>
      <c r="H76" s="50"/>
      <c r="I76" s="49" t="s">
        <v>170</v>
      </c>
      <c r="J76" s="50" t="s">
        <v>170</v>
      </c>
      <c r="K76" s="50"/>
      <c r="L76" s="49" t="s">
        <v>170</v>
      </c>
      <c r="M76" s="49" t="s">
        <v>170</v>
      </c>
      <c r="N76" s="50"/>
      <c r="O76" s="49" t="s">
        <v>170</v>
      </c>
      <c r="P76" s="49" t="s">
        <v>170</v>
      </c>
      <c r="Q76" s="50"/>
    </row>
    <row r="77" spans="1:17" ht="17.25" hidden="1" customHeight="1" outlineLevel="3">
      <c r="A77" s="46"/>
      <c r="B77" s="47" t="s">
        <v>178</v>
      </c>
      <c r="C77" s="48" t="s">
        <v>242</v>
      </c>
      <c r="D77" s="48" t="s">
        <v>243</v>
      </c>
      <c r="E77" s="49"/>
      <c r="F77" s="169" t="s">
        <v>175</v>
      </c>
      <c r="G77" s="50" t="s">
        <v>175</v>
      </c>
      <c r="H77" s="50"/>
      <c r="I77" s="49" t="s">
        <v>175</v>
      </c>
      <c r="J77" s="50" t="s">
        <v>175</v>
      </c>
      <c r="K77" s="50"/>
      <c r="L77" s="49" t="s">
        <v>175</v>
      </c>
      <c r="M77" s="171" t="s">
        <v>175</v>
      </c>
      <c r="N77" s="50"/>
      <c r="O77" s="171" t="s">
        <v>175</v>
      </c>
      <c r="P77" s="171" t="s">
        <v>175</v>
      </c>
      <c r="Q77" s="50"/>
    </row>
    <row r="78" spans="1:17" ht="17.25" hidden="1" customHeight="1" outlineLevel="2" collapsed="1">
      <c r="A78" s="40"/>
      <c r="B78" s="41" t="s">
        <v>813</v>
      </c>
      <c r="C78" s="42"/>
      <c r="D78" s="42"/>
      <c r="E78" s="44"/>
      <c r="F78" s="167"/>
      <c r="G78" s="61"/>
      <c r="H78" s="61"/>
      <c r="I78" s="44"/>
      <c r="J78" s="61"/>
      <c r="K78" s="61"/>
      <c r="L78" s="44"/>
      <c r="M78" s="44"/>
      <c r="N78" s="61"/>
      <c r="O78" s="44"/>
      <c r="P78" s="44"/>
      <c r="Q78" s="61"/>
    </row>
    <row r="79" spans="1:17" ht="17.25" hidden="1" customHeight="1" outlineLevel="3">
      <c r="A79" s="46"/>
      <c r="B79" s="47" t="s">
        <v>814</v>
      </c>
      <c r="C79" s="48" t="s">
        <v>238</v>
      </c>
      <c r="D79" s="48" t="s">
        <v>239</v>
      </c>
      <c r="E79" s="49"/>
      <c r="F79" s="169" t="s">
        <v>175</v>
      </c>
      <c r="G79" s="50" t="s">
        <v>175</v>
      </c>
      <c r="H79" s="50"/>
      <c r="I79" s="49" t="s">
        <v>175</v>
      </c>
      <c r="J79" s="50" t="s">
        <v>175</v>
      </c>
      <c r="K79" s="50"/>
      <c r="L79" s="49" t="s">
        <v>175</v>
      </c>
      <c r="M79" s="49" t="s">
        <v>175</v>
      </c>
      <c r="N79" s="50"/>
      <c r="O79" s="49" t="s">
        <v>175</v>
      </c>
      <c r="P79" s="49" t="s">
        <v>175</v>
      </c>
      <c r="Q79" s="50"/>
    </row>
    <row r="80" spans="1:17" ht="17.25" hidden="1" customHeight="1" outlineLevel="3">
      <c r="A80" s="46"/>
      <c r="B80" s="47" t="s">
        <v>815</v>
      </c>
      <c r="C80" s="48" t="s">
        <v>238</v>
      </c>
      <c r="D80" s="48" t="s">
        <v>239</v>
      </c>
      <c r="E80" s="49"/>
      <c r="F80" s="169" t="s">
        <v>175</v>
      </c>
      <c r="G80" s="50" t="s">
        <v>175</v>
      </c>
      <c r="H80" s="50"/>
      <c r="I80" s="49" t="s">
        <v>175</v>
      </c>
      <c r="J80" s="50" t="s">
        <v>175</v>
      </c>
      <c r="K80" s="50"/>
      <c r="L80" s="49" t="s">
        <v>175</v>
      </c>
      <c r="M80" s="49" t="s">
        <v>175</v>
      </c>
      <c r="N80" s="50"/>
      <c r="O80" s="49" t="s">
        <v>175</v>
      </c>
      <c r="P80" s="49" t="s">
        <v>175</v>
      </c>
      <c r="Q80" s="50"/>
    </row>
    <row r="81" spans="1:17" ht="17.25" hidden="1" customHeight="1" outlineLevel="1" collapsed="1">
      <c r="A81" s="40">
        <v>43344</v>
      </c>
      <c r="B81" s="41" t="s">
        <v>244</v>
      </c>
      <c r="C81" s="42" t="s">
        <v>235</v>
      </c>
      <c r="D81" s="42"/>
      <c r="E81" s="67">
        <v>0.9</v>
      </c>
      <c r="F81" s="167"/>
      <c r="G81" s="61"/>
      <c r="H81" s="56">
        <v>0.95</v>
      </c>
      <c r="I81" s="44"/>
      <c r="J81" s="61"/>
      <c r="K81" s="56">
        <v>0.9</v>
      </c>
      <c r="L81" s="44"/>
      <c r="M81" s="44"/>
      <c r="N81" s="56">
        <v>0.95</v>
      </c>
      <c r="O81" s="44"/>
      <c r="P81" s="44"/>
      <c r="Q81" s="168">
        <v>0.95</v>
      </c>
    </row>
    <row r="82" spans="1:17" ht="17.25" hidden="1" customHeight="1" outlineLevel="2" collapsed="1">
      <c r="A82" s="40"/>
      <c r="B82" s="41" t="s">
        <v>245</v>
      </c>
      <c r="C82" s="42"/>
      <c r="D82" s="42"/>
      <c r="E82" s="44"/>
      <c r="F82" s="167"/>
      <c r="G82" s="61"/>
      <c r="H82" s="173"/>
      <c r="I82" s="44"/>
      <c r="J82" s="61"/>
      <c r="K82" s="56"/>
      <c r="L82" s="44"/>
      <c r="M82" s="44"/>
      <c r="N82" s="56"/>
      <c r="O82" s="44"/>
      <c r="P82" s="44"/>
      <c r="Q82" s="56"/>
    </row>
    <row r="83" spans="1:17" ht="17.25" hidden="1" customHeight="1" outlineLevel="3">
      <c r="A83" s="46"/>
      <c r="B83" s="47" t="s">
        <v>246</v>
      </c>
      <c r="C83" s="48" t="s">
        <v>168</v>
      </c>
      <c r="D83" s="48" t="s">
        <v>239</v>
      </c>
      <c r="E83" s="49"/>
      <c r="F83" s="169" t="s">
        <v>170</v>
      </c>
      <c r="G83" s="50" t="s">
        <v>170</v>
      </c>
      <c r="H83" s="50"/>
      <c r="I83" s="49" t="s">
        <v>170</v>
      </c>
      <c r="J83" s="50" t="s">
        <v>170</v>
      </c>
      <c r="K83" s="50"/>
      <c r="L83" s="49" t="s">
        <v>170</v>
      </c>
      <c r="M83" s="49" t="s">
        <v>170</v>
      </c>
      <c r="N83" s="50"/>
      <c r="O83" s="49" t="s">
        <v>170</v>
      </c>
      <c r="P83" s="49" t="s">
        <v>170</v>
      </c>
      <c r="Q83" s="50"/>
    </row>
    <row r="84" spans="1:17" ht="17.25" hidden="1" customHeight="1" outlineLevel="3">
      <c r="A84" s="46"/>
      <c r="B84" s="47" t="s">
        <v>220</v>
      </c>
      <c r="C84" s="48" t="s">
        <v>238</v>
      </c>
      <c r="D84" s="48" t="s">
        <v>239</v>
      </c>
      <c r="E84" s="49"/>
      <c r="F84" s="169" t="s">
        <v>170</v>
      </c>
      <c r="G84" s="50" t="s">
        <v>170</v>
      </c>
      <c r="H84" s="50"/>
      <c r="I84" s="49" t="s">
        <v>170</v>
      </c>
      <c r="J84" s="50" t="s">
        <v>170</v>
      </c>
      <c r="K84" s="50"/>
      <c r="L84" s="49" t="s">
        <v>170</v>
      </c>
      <c r="M84" s="49" t="s">
        <v>170</v>
      </c>
      <c r="N84" s="50"/>
      <c r="O84" s="49" t="s">
        <v>170</v>
      </c>
      <c r="P84" s="49" t="s">
        <v>170</v>
      </c>
      <c r="Q84" s="50"/>
    </row>
    <row r="85" spans="1:17" ht="17.25" hidden="1" customHeight="1" outlineLevel="3">
      <c r="A85" s="46"/>
      <c r="B85" s="47" t="s">
        <v>247</v>
      </c>
      <c r="C85" s="48" t="s">
        <v>238</v>
      </c>
      <c r="D85" s="48" t="s">
        <v>239</v>
      </c>
      <c r="E85" s="49"/>
      <c r="F85" s="169" t="s">
        <v>175</v>
      </c>
      <c r="G85" s="50" t="s">
        <v>175</v>
      </c>
      <c r="H85" s="50"/>
      <c r="I85" s="49" t="s">
        <v>175</v>
      </c>
      <c r="J85" s="89" t="s">
        <v>183</v>
      </c>
      <c r="K85" s="50"/>
      <c r="L85" s="49" t="s">
        <v>183</v>
      </c>
      <c r="M85" s="49" t="s">
        <v>170</v>
      </c>
      <c r="N85" s="50"/>
      <c r="O85" s="49" t="s">
        <v>170</v>
      </c>
      <c r="P85" s="49" t="s">
        <v>170</v>
      </c>
      <c r="Q85" s="50"/>
    </row>
    <row r="86" spans="1:17" ht="17.25" hidden="1" customHeight="1" outlineLevel="3">
      <c r="A86" s="46"/>
      <c r="B86" s="47" t="s">
        <v>248</v>
      </c>
      <c r="C86" s="48" t="s">
        <v>238</v>
      </c>
      <c r="D86" s="48" t="s">
        <v>239</v>
      </c>
      <c r="E86" s="49"/>
      <c r="F86" s="169" t="s">
        <v>175</v>
      </c>
      <c r="G86" s="50" t="s">
        <v>175</v>
      </c>
      <c r="H86" s="50"/>
      <c r="I86" s="49" t="s">
        <v>175</v>
      </c>
      <c r="J86" s="89" t="s">
        <v>183</v>
      </c>
      <c r="K86" s="50"/>
      <c r="L86" s="49" t="s">
        <v>183</v>
      </c>
      <c r="M86" s="172" t="s">
        <v>183</v>
      </c>
      <c r="N86" s="50"/>
      <c r="O86" s="172" t="s">
        <v>183</v>
      </c>
      <c r="P86" s="49" t="s">
        <v>170</v>
      </c>
      <c r="Q86" s="50"/>
    </row>
    <row r="87" spans="1:17" ht="17.25" hidden="1" customHeight="1" outlineLevel="3">
      <c r="A87" s="46"/>
      <c r="B87" s="47" t="s">
        <v>249</v>
      </c>
      <c r="C87" s="48" t="s">
        <v>238</v>
      </c>
      <c r="D87" s="48" t="s">
        <v>239</v>
      </c>
      <c r="E87" s="49"/>
      <c r="F87" s="169" t="s">
        <v>175</v>
      </c>
      <c r="G87" s="50" t="s">
        <v>170</v>
      </c>
      <c r="H87" s="50"/>
      <c r="I87" s="49" t="s">
        <v>175</v>
      </c>
      <c r="J87" s="50" t="s">
        <v>170</v>
      </c>
      <c r="K87" s="50"/>
      <c r="L87" s="49" t="s">
        <v>170</v>
      </c>
      <c r="M87" s="49" t="s">
        <v>170</v>
      </c>
      <c r="N87" s="50"/>
      <c r="O87" s="49" t="s">
        <v>170</v>
      </c>
      <c r="P87" s="49" t="s">
        <v>170</v>
      </c>
      <c r="Q87" s="50"/>
    </row>
    <row r="88" spans="1:17" ht="17.25" hidden="1" customHeight="1" outlineLevel="3">
      <c r="A88" s="46"/>
      <c r="B88" s="47" t="s">
        <v>250</v>
      </c>
      <c r="C88" s="48" t="s">
        <v>238</v>
      </c>
      <c r="D88" s="48" t="s">
        <v>239</v>
      </c>
      <c r="E88" s="49"/>
      <c r="F88" s="169" t="s">
        <v>170</v>
      </c>
      <c r="G88" s="50" t="s">
        <v>170</v>
      </c>
      <c r="H88" s="50"/>
      <c r="I88" s="49" t="s">
        <v>170</v>
      </c>
      <c r="J88" s="50" t="s">
        <v>170</v>
      </c>
      <c r="K88" s="50"/>
      <c r="L88" s="49" t="s">
        <v>170</v>
      </c>
      <c r="M88" s="49" t="s">
        <v>170</v>
      </c>
      <c r="N88" s="50"/>
      <c r="O88" s="49" t="s">
        <v>170</v>
      </c>
      <c r="P88" s="49" t="s">
        <v>170</v>
      </c>
      <c r="Q88" s="50"/>
    </row>
    <row r="89" spans="1:17" ht="17.25" hidden="1" customHeight="1" outlineLevel="3">
      <c r="A89" s="46"/>
      <c r="B89" s="47" t="s">
        <v>251</v>
      </c>
      <c r="C89" s="48" t="s">
        <v>238</v>
      </c>
      <c r="D89" s="48" t="s">
        <v>239</v>
      </c>
      <c r="E89" s="49"/>
      <c r="F89" s="169" t="s">
        <v>175</v>
      </c>
      <c r="G89" s="50" t="s">
        <v>175</v>
      </c>
      <c r="H89" s="50"/>
      <c r="I89" s="49" t="s">
        <v>175</v>
      </c>
      <c r="J89" s="50" t="s">
        <v>170</v>
      </c>
      <c r="K89" s="50"/>
      <c r="L89" s="49" t="s">
        <v>170</v>
      </c>
      <c r="M89" s="49" t="s">
        <v>170</v>
      </c>
      <c r="N89" s="174"/>
      <c r="O89" s="49" t="s">
        <v>170</v>
      </c>
      <c r="P89" s="49" t="s">
        <v>170</v>
      </c>
      <c r="Q89" s="174"/>
    </row>
    <row r="90" spans="1:17" ht="17.25" hidden="1" customHeight="1" outlineLevel="3">
      <c r="A90" s="46"/>
      <c r="B90" s="47" t="s">
        <v>252</v>
      </c>
      <c r="C90" s="48" t="s">
        <v>238</v>
      </c>
      <c r="D90" s="48" t="s">
        <v>239</v>
      </c>
      <c r="E90" s="49"/>
      <c r="F90" s="169" t="s">
        <v>175</v>
      </c>
      <c r="G90" s="50" t="s">
        <v>175</v>
      </c>
      <c r="H90" s="50"/>
      <c r="I90" s="49" t="s">
        <v>175</v>
      </c>
      <c r="J90" s="50" t="s">
        <v>175</v>
      </c>
      <c r="K90" s="50"/>
      <c r="L90" s="49" t="s">
        <v>175</v>
      </c>
      <c r="M90" s="171" t="s">
        <v>175</v>
      </c>
      <c r="N90" s="174"/>
      <c r="O90" s="171" t="s">
        <v>175</v>
      </c>
      <c r="P90" s="49" t="s">
        <v>170</v>
      </c>
      <c r="Q90" s="174"/>
    </row>
    <row r="91" spans="1:17" ht="17.25" hidden="1" customHeight="1" outlineLevel="3">
      <c r="A91" s="46"/>
      <c r="B91" s="47" t="s">
        <v>253</v>
      </c>
      <c r="C91" s="48" t="s">
        <v>238</v>
      </c>
      <c r="D91" s="48" t="s">
        <v>239</v>
      </c>
      <c r="E91" s="49"/>
      <c r="F91" s="169" t="s">
        <v>175</v>
      </c>
      <c r="G91" s="50" t="s">
        <v>175</v>
      </c>
      <c r="H91" s="50"/>
      <c r="I91" s="49" t="s">
        <v>175</v>
      </c>
      <c r="J91" s="50" t="s">
        <v>175</v>
      </c>
      <c r="K91" s="50"/>
      <c r="L91" s="49" t="s">
        <v>175</v>
      </c>
      <c r="M91" s="171" t="s">
        <v>175</v>
      </c>
      <c r="N91" s="174"/>
      <c r="O91" s="171" t="s">
        <v>175</v>
      </c>
      <c r="P91" s="175" t="s">
        <v>183</v>
      </c>
      <c r="Q91" s="174"/>
    </row>
    <row r="92" spans="1:17" ht="17.25" hidden="1" customHeight="1" outlineLevel="3">
      <c r="A92" s="46"/>
      <c r="B92" s="47" t="s">
        <v>178</v>
      </c>
      <c r="C92" s="48" t="s">
        <v>254</v>
      </c>
      <c r="D92" s="48" t="s">
        <v>255</v>
      </c>
      <c r="E92" s="49"/>
      <c r="F92" s="169" t="s">
        <v>175</v>
      </c>
      <c r="G92" s="50" t="s">
        <v>175</v>
      </c>
      <c r="H92" s="50"/>
      <c r="I92" s="49" t="s">
        <v>175</v>
      </c>
      <c r="J92" s="50" t="s">
        <v>175</v>
      </c>
      <c r="K92" s="50"/>
      <c r="L92" s="49" t="s">
        <v>175</v>
      </c>
      <c r="M92" s="66" t="s">
        <v>170</v>
      </c>
      <c r="N92" s="174"/>
      <c r="O92" s="66" t="s">
        <v>170</v>
      </c>
      <c r="P92" s="66" t="s">
        <v>170</v>
      </c>
      <c r="Q92" s="174"/>
    </row>
    <row r="93" spans="1:17" ht="17.25" hidden="1" customHeight="1" outlineLevel="2" collapsed="1">
      <c r="A93" s="40"/>
      <c r="B93" s="41" t="s">
        <v>816</v>
      </c>
      <c r="C93" s="42"/>
      <c r="D93" s="42"/>
      <c r="E93" s="44"/>
      <c r="F93" s="167"/>
      <c r="G93" s="61"/>
      <c r="H93" s="61">
        <v>0</v>
      </c>
      <c r="I93" s="44"/>
      <c r="J93" s="61"/>
      <c r="K93" s="61"/>
      <c r="L93" s="44"/>
      <c r="M93" s="44"/>
      <c r="N93" s="61"/>
      <c r="O93" s="44"/>
      <c r="P93" s="44"/>
      <c r="Q93" s="61"/>
    </row>
    <row r="94" spans="1:17" ht="17.25" hidden="1" customHeight="1" outlineLevel="3">
      <c r="A94" s="46"/>
      <c r="B94" s="47" t="s">
        <v>817</v>
      </c>
      <c r="C94" s="48" t="s">
        <v>238</v>
      </c>
      <c r="D94" s="48" t="s">
        <v>239</v>
      </c>
      <c r="E94" s="49"/>
      <c r="F94" s="169" t="s">
        <v>175</v>
      </c>
      <c r="G94" s="50" t="s">
        <v>175</v>
      </c>
      <c r="H94" s="50"/>
      <c r="I94" s="49" t="s">
        <v>175</v>
      </c>
      <c r="J94" s="50" t="s">
        <v>175</v>
      </c>
      <c r="K94" s="50"/>
      <c r="L94" s="49" t="s">
        <v>175</v>
      </c>
      <c r="M94" s="49" t="s">
        <v>175</v>
      </c>
      <c r="N94" s="50"/>
      <c r="O94" s="49" t="s">
        <v>175</v>
      </c>
      <c r="P94" s="49" t="s">
        <v>175</v>
      </c>
      <c r="Q94" s="50"/>
    </row>
    <row r="95" spans="1:17" ht="17.25" hidden="1" customHeight="1" outlineLevel="3">
      <c r="A95" s="46"/>
      <c r="B95" s="47" t="s">
        <v>818</v>
      </c>
      <c r="C95" s="48" t="s">
        <v>238</v>
      </c>
      <c r="D95" s="48" t="s">
        <v>239</v>
      </c>
      <c r="E95" s="49"/>
      <c r="F95" s="169" t="s">
        <v>175</v>
      </c>
      <c r="G95" s="50" t="s">
        <v>175</v>
      </c>
      <c r="H95" s="50"/>
      <c r="I95" s="49" t="s">
        <v>175</v>
      </c>
      <c r="J95" s="50" t="s">
        <v>175</v>
      </c>
      <c r="K95" s="50"/>
      <c r="L95" s="49" t="s">
        <v>175</v>
      </c>
      <c r="M95" s="49" t="s">
        <v>175</v>
      </c>
      <c r="N95" s="50"/>
      <c r="O95" s="49" t="s">
        <v>175</v>
      </c>
      <c r="P95" s="49" t="s">
        <v>175</v>
      </c>
      <c r="Q95" s="50"/>
    </row>
    <row r="96" spans="1:17" ht="17.25" hidden="1" customHeight="1" outlineLevel="3">
      <c r="A96" s="46"/>
      <c r="B96" s="47" t="s">
        <v>819</v>
      </c>
      <c r="C96" s="48" t="s">
        <v>238</v>
      </c>
      <c r="D96" s="48" t="s">
        <v>239</v>
      </c>
      <c r="E96" s="49"/>
      <c r="F96" s="169" t="s">
        <v>175</v>
      </c>
      <c r="G96" s="50" t="s">
        <v>175</v>
      </c>
      <c r="H96" s="50"/>
      <c r="I96" s="49" t="s">
        <v>175</v>
      </c>
      <c r="J96" s="50" t="s">
        <v>175</v>
      </c>
      <c r="K96" s="50"/>
      <c r="L96" s="49" t="s">
        <v>175</v>
      </c>
      <c r="M96" s="49" t="s">
        <v>175</v>
      </c>
      <c r="N96" s="50"/>
      <c r="O96" s="49" t="s">
        <v>175</v>
      </c>
      <c r="P96" s="49" t="s">
        <v>175</v>
      </c>
      <c r="Q96" s="50"/>
    </row>
    <row r="97" spans="1:17" ht="17.25" hidden="1" customHeight="1" outlineLevel="3">
      <c r="A97" s="46"/>
      <c r="B97" s="47" t="s">
        <v>178</v>
      </c>
      <c r="C97" s="48" t="s">
        <v>254</v>
      </c>
      <c r="D97" s="54" t="s">
        <v>820</v>
      </c>
      <c r="E97" s="49"/>
      <c r="F97" s="169" t="s">
        <v>175</v>
      </c>
      <c r="G97" s="50" t="s">
        <v>175</v>
      </c>
      <c r="H97" s="57"/>
      <c r="I97" s="49" t="s">
        <v>175</v>
      </c>
      <c r="J97" s="50" t="s">
        <v>175</v>
      </c>
      <c r="K97" s="57"/>
      <c r="L97" s="49" t="s">
        <v>175</v>
      </c>
      <c r="M97" s="49" t="s">
        <v>175</v>
      </c>
      <c r="N97" s="57"/>
      <c r="O97" s="49" t="s">
        <v>175</v>
      </c>
      <c r="P97" s="49" t="s">
        <v>175</v>
      </c>
      <c r="Q97" s="57"/>
    </row>
    <row r="98" spans="1:17" ht="17.25" hidden="1" customHeight="1" outlineLevel="1" collapsed="1">
      <c r="A98" s="40">
        <v>43374</v>
      </c>
      <c r="B98" s="41" t="s">
        <v>256</v>
      </c>
      <c r="C98" s="42" t="s">
        <v>166</v>
      </c>
      <c r="D98" s="42"/>
      <c r="E98" s="43">
        <v>0.9</v>
      </c>
      <c r="F98" s="167"/>
      <c r="G98" s="61"/>
      <c r="H98" s="65">
        <v>0.9</v>
      </c>
      <c r="I98" s="44"/>
      <c r="J98" s="61"/>
      <c r="K98" s="65">
        <v>0.9</v>
      </c>
      <c r="L98" s="44"/>
      <c r="M98" s="44"/>
      <c r="N98" s="65">
        <v>1</v>
      </c>
      <c r="O98" s="44"/>
      <c r="P98" s="44"/>
      <c r="Q98" s="168">
        <v>1</v>
      </c>
    </row>
    <row r="99" spans="1:17" ht="17.25" hidden="1" customHeight="1" outlineLevel="2">
      <c r="A99" s="46"/>
      <c r="B99" s="47" t="s">
        <v>220</v>
      </c>
      <c r="C99" s="48" t="s">
        <v>168</v>
      </c>
      <c r="D99" s="48" t="s">
        <v>214</v>
      </c>
      <c r="E99" s="49"/>
      <c r="F99" s="169" t="s">
        <v>175</v>
      </c>
      <c r="G99" s="50" t="s">
        <v>175</v>
      </c>
      <c r="H99" s="50"/>
      <c r="I99" s="49" t="s">
        <v>175</v>
      </c>
      <c r="J99" s="50" t="s">
        <v>170</v>
      </c>
      <c r="K99" s="50"/>
      <c r="L99" s="49" t="s">
        <v>170</v>
      </c>
      <c r="M99" s="49" t="s">
        <v>170</v>
      </c>
      <c r="N99" s="50"/>
      <c r="O99" s="49" t="s">
        <v>170</v>
      </c>
      <c r="P99" s="49" t="s">
        <v>170</v>
      </c>
      <c r="Q99" s="50"/>
    </row>
    <row r="100" spans="1:17" ht="17.25" hidden="1" customHeight="1" outlineLevel="2">
      <c r="A100" s="46"/>
      <c r="B100" s="47" t="s">
        <v>257</v>
      </c>
      <c r="C100" s="48" t="s">
        <v>168</v>
      </c>
      <c r="D100" s="48" t="s">
        <v>214</v>
      </c>
      <c r="E100" s="49"/>
      <c r="F100" s="169" t="s">
        <v>175</v>
      </c>
      <c r="G100" s="50" t="s">
        <v>175</v>
      </c>
      <c r="H100" s="50"/>
      <c r="I100" s="49" t="s">
        <v>175</v>
      </c>
      <c r="J100" s="50" t="s">
        <v>170</v>
      </c>
      <c r="K100" s="50"/>
      <c r="L100" s="49" t="s">
        <v>170</v>
      </c>
      <c r="M100" s="49" t="s">
        <v>170</v>
      </c>
      <c r="N100" s="50"/>
      <c r="O100" s="49" t="s">
        <v>170</v>
      </c>
      <c r="P100" s="49" t="s">
        <v>170</v>
      </c>
      <c r="Q100" s="50"/>
    </row>
    <row r="101" spans="1:17" ht="17.25" hidden="1" customHeight="1" outlineLevel="2">
      <c r="A101" s="46"/>
      <c r="B101" s="47" t="s">
        <v>178</v>
      </c>
      <c r="C101" s="48" t="s">
        <v>173</v>
      </c>
      <c r="D101" s="48" t="s">
        <v>258</v>
      </c>
      <c r="E101" s="52"/>
      <c r="F101" s="169" t="s">
        <v>175</v>
      </c>
      <c r="G101" s="50" t="s">
        <v>175</v>
      </c>
      <c r="H101" s="50"/>
      <c r="I101" s="49" t="s">
        <v>175</v>
      </c>
      <c r="J101" s="50" t="s">
        <v>175</v>
      </c>
      <c r="K101" s="50"/>
      <c r="L101" s="49" t="s">
        <v>175</v>
      </c>
      <c r="M101" s="49" t="s">
        <v>170</v>
      </c>
      <c r="N101" s="50"/>
      <c r="O101" s="49" t="s">
        <v>170</v>
      </c>
      <c r="P101" s="49" t="s">
        <v>170</v>
      </c>
      <c r="Q101" s="50"/>
    </row>
    <row r="102" spans="1:17" ht="17.25" hidden="1" customHeight="1" outlineLevel="1" collapsed="1">
      <c r="A102" s="40">
        <v>43405</v>
      </c>
      <c r="B102" s="41" t="s">
        <v>259</v>
      </c>
      <c r="C102" s="42" t="s">
        <v>166</v>
      </c>
      <c r="D102" s="42"/>
      <c r="E102" s="55">
        <v>0.9</v>
      </c>
      <c r="F102" s="167"/>
      <c r="G102" s="61"/>
      <c r="H102" s="56">
        <v>0.95</v>
      </c>
      <c r="I102" s="44"/>
      <c r="J102" s="61"/>
      <c r="K102" s="65">
        <v>0.9</v>
      </c>
      <c r="L102" s="44"/>
      <c r="M102" s="44"/>
      <c r="N102" s="65">
        <v>0.92</v>
      </c>
      <c r="O102" s="44"/>
      <c r="P102" s="44"/>
      <c r="Q102" s="168">
        <v>0.92</v>
      </c>
    </row>
    <row r="103" spans="1:17" ht="17.25" hidden="1" customHeight="1" outlineLevel="2">
      <c r="A103" s="46"/>
      <c r="B103" s="47" t="s">
        <v>260</v>
      </c>
      <c r="C103" s="48" t="s">
        <v>168</v>
      </c>
      <c r="D103" s="48" t="s">
        <v>261</v>
      </c>
      <c r="E103" s="49"/>
      <c r="F103" s="169" t="s">
        <v>175</v>
      </c>
      <c r="G103" s="50" t="s">
        <v>183</v>
      </c>
      <c r="H103" s="50"/>
      <c r="I103" s="49" t="s">
        <v>170</v>
      </c>
      <c r="J103" s="50" t="s">
        <v>170</v>
      </c>
      <c r="K103" s="50"/>
      <c r="L103" s="49" t="s">
        <v>170</v>
      </c>
      <c r="M103" s="49" t="s">
        <v>170</v>
      </c>
      <c r="N103" s="50"/>
      <c r="O103" s="49" t="s">
        <v>170</v>
      </c>
      <c r="P103" s="49" t="s">
        <v>170</v>
      </c>
      <c r="Q103" s="50"/>
    </row>
    <row r="104" spans="1:17" ht="17.25" hidden="1" customHeight="1" outlineLevel="2">
      <c r="A104" s="46"/>
      <c r="B104" s="47" t="s">
        <v>262</v>
      </c>
      <c r="C104" s="48" t="s">
        <v>168</v>
      </c>
      <c r="D104" s="48" t="s">
        <v>261</v>
      </c>
      <c r="E104" s="49"/>
      <c r="F104" s="169" t="s">
        <v>170</v>
      </c>
      <c r="G104" s="50" t="s">
        <v>170</v>
      </c>
      <c r="H104" s="50"/>
      <c r="I104" s="49" t="s">
        <v>170</v>
      </c>
      <c r="J104" s="50" t="s">
        <v>170</v>
      </c>
      <c r="K104" s="50"/>
      <c r="L104" s="49" t="s">
        <v>170</v>
      </c>
      <c r="M104" s="49" t="s">
        <v>170</v>
      </c>
      <c r="N104" s="50"/>
      <c r="O104" s="49" t="s">
        <v>170</v>
      </c>
      <c r="P104" s="49" t="s">
        <v>170</v>
      </c>
      <c r="Q104" s="50"/>
    </row>
    <row r="105" spans="1:17" ht="17.25" hidden="1" customHeight="1" outlineLevel="2">
      <c r="A105" s="46"/>
      <c r="B105" s="47" t="s">
        <v>263</v>
      </c>
      <c r="C105" s="48" t="s">
        <v>168</v>
      </c>
      <c r="D105" s="48" t="s">
        <v>264</v>
      </c>
      <c r="E105" s="49"/>
      <c r="F105" s="169" t="s">
        <v>175</v>
      </c>
      <c r="G105" s="50" t="s">
        <v>175</v>
      </c>
      <c r="H105" s="50"/>
      <c r="I105" s="49" t="s">
        <v>170</v>
      </c>
      <c r="J105" s="50" t="s">
        <v>170</v>
      </c>
      <c r="K105" s="50"/>
      <c r="L105" s="49" t="s">
        <v>170</v>
      </c>
      <c r="M105" s="49" t="s">
        <v>170</v>
      </c>
      <c r="N105" s="50"/>
      <c r="O105" s="49" t="s">
        <v>170</v>
      </c>
      <c r="P105" s="49" t="s">
        <v>170</v>
      </c>
      <c r="Q105" s="50"/>
    </row>
    <row r="106" spans="1:17" ht="17.25" hidden="1" customHeight="1" outlineLevel="2">
      <c r="A106" s="46"/>
      <c r="B106" s="47" t="s">
        <v>178</v>
      </c>
      <c r="C106" s="48" t="s">
        <v>265</v>
      </c>
      <c r="D106" s="48" t="s">
        <v>264</v>
      </c>
      <c r="E106" s="49"/>
      <c r="F106" s="169" t="s">
        <v>175</v>
      </c>
      <c r="G106" s="50" t="s">
        <v>175</v>
      </c>
      <c r="H106" s="57"/>
      <c r="I106" s="49" t="s">
        <v>175</v>
      </c>
      <c r="J106" s="50" t="s">
        <v>175</v>
      </c>
      <c r="K106" s="50"/>
      <c r="L106" s="49" t="s">
        <v>175</v>
      </c>
      <c r="M106" s="171" t="s">
        <v>175</v>
      </c>
      <c r="N106" s="50"/>
      <c r="O106" s="171" t="s">
        <v>175</v>
      </c>
      <c r="P106" s="176" t="s">
        <v>170</v>
      </c>
      <c r="Q106" s="50"/>
    </row>
    <row r="107" spans="1:17" ht="22.95" hidden="1" customHeight="1" outlineLevel="1" collapsed="1">
      <c r="A107" s="40">
        <v>43435</v>
      </c>
      <c r="B107" s="41" t="s">
        <v>266</v>
      </c>
      <c r="C107" s="42" t="s">
        <v>166</v>
      </c>
      <c r="D107" s="42"/>
      <c r="E107" s="68">
        <v>0.9</v>
      </c>
      <c r="F107" s="167"/>
      <c r="G107" s="61"/>
      <c r="H107" s="65">
        <v>0.9</v>
      </c>
      <c r="I107" s="44"/>
      <c r="J107" s="61"/>
      <c r="K107" s="65">
        <v>0.9</v>
      </c>
      <c r="L107" s="44"/>
      <c r="M107" s="44"/>
      <c r="N107" s="65">
        <v>0.92</v>
      </c>
      <c r="O107" s="44"/>
      <c r="P107" s="44"/>
      <c r="Q107" s="168">
        <v>0.92</v>
      </c>
    </row>
    <row r="108" spans="1:17" ht="17.25" hidden="1" customHeight="1" outlineLevel="2">
      <c r="A108" s="47"/>
      <c r="B108" s="69" t="s">
        <v>267</v>
      </c>
      <c r="C108" s="48" t="s">
        <v>168</v>
      </c>
      <c r="D108" s="48" t="s">
        <v>199</v>
      </c>
      <c r="E108" s="49"/>
      <c r="F108" s="50" t="s">
        <v>170</v>
      </c>
      <c r="G108" s="50" t="s">
        <v>170</v>
      </c>
      <c r="H108" s="50"/>
      <c r="I108" s="49" t="s">
        <v>170</v>
      </c>
      <c r="J108" s="50" t="s">
        <v>170</v>
      </c>
      <c r="K108" s="50"/>
      <c r="L108" s="50" t="s">
        <v>170</v>
      </c>
      <c r="M108" s="50" t="s">
        <v>170</v>
      </c>
      <c r="N108" s="50"/>
      <c r="O108" s="50" t="s">
        <v>170</v>
      </c>
      <c r="P108" s="50" t="s">
        <v>170</v>
      </c>
      <c r="Q108" s="50"/>
    </row>
    <row r="109" spans="1:17" ht="17.25" hidden="1" customHeight="1" outlineLevel="2">
      <c r="A109" s="47"/>
      <c r="B109" s="69" t="s">
        <v>268</v>
      </c>
      <c r="C109" s="48" t="s">
        <v>269</v>
      </c>
      <c r="D109" s="48" t="s">
        <v>199</v>
      </c>
      <c r="E109" s="49"/>
      <c r="F109" s="50" t="s">
        <v>175</v>
      </c>
      <c r="G109" s="50" t="s">
        <v>175</v>
      </c>
      <c r="H109" s="50"/>
      <c r="I109" s="49" t="s">
        <v>175</v>
      </c>
      <c r="J109" s="50" t="s">
        <v>175</v>
      </c>
      <c r="K109" s="50"/>
      <c r="L109" s="50" t="s">
        <v>175</v>
      </c>
      <c r="M109" s="70" t="s">
        <v>170</v>
      </c>
      <c r="N109" s="50"/>
      <c r="O109" s="70" t="s">
        <v>170</v>
      </c>
      <c r="P109" s="70" t="s">
        <v>170</v>
      </c>
      <c r="Q109" s="50"/>
    </row>
    <row r="110" spans="1:17" ht="17.25" hidden="1" customHeight="1" outlineLevel="2">
      <c r="A110" s="47"/>
      <c r="B110" s="47" t="s">
        <v>178</v>
      </c>
      <c r="C110" s="48" t="s">
        <v>269</v>
      </c>
      <c r="D110" s="48" t="s">
        <v>270</v>
      </c>
      <c r="E110" s="49"/>
      <c r="F110" s="57" t="s">
        <v>175</v>
      </c>
      <c r="G110" s="50" t="s">
        <v>175</v>
      </c>
      <c r="H110" s="50"/>
      <c r="I110" s="52" t="s">
        <v>175</v>
      </c>
      <c r="J110" s="50" t="s">
        <v>175</v>
      </c>
      <c r="K110" s="50"/>
      <c r="L110" s="50" t="s">
        <v>175</v>
      </c>
      <c r="M110" s="87" t="s">
        <v>175</v>
      </c>
      <c r="N110" s="50"/>
      <c r="O110" s="87" t="s">
        <v>175</v>
      </c>
      <c r="P110" s="87" t="s">
        <v>175</v>
      </c>
      <c r="Q110" s="50"/>
    </row>
    <row r="111" spans="1:17" ht="17.25" customHeight="1" collapsed="1">
      <c r="A111" s="35">
        <v>2</v>
      </c>
      <c r="B111" s="36" t="s">
        <v>271</v>
      </c>
      <c r="C111" s="492" t="s">
        <v>821</v>
      </c>
      <c r="D111" s="493"/>
      <c r="E111" s="38">
        <f>+AVERAGE(E112:E124)</f>
        <v>0.81</v>
      </c>
      <c r="F111" s="177"/>
      <c r="G111" s="37"/>
      <c r="H111" s="37"/>
      <c r="I111" s="177"/>
      <c r="J111" s="37"/>
      <c r="K111" s="37"/>
      <c r="L111" s="37"/>
      <c r="M111" s="37"/>
      <c r="N111" s="37"/>
      <c r="O111" s="37"/>
      <c r="P111" s="37"/>
      <c r="Q111" s="38">
        <v>0.85</v>
      </c>
    </row>
    <row r="112" spans="1:17" ht="25.5" hidden="1" customHeight="1" outlineLevel="1" collapsed="1">
      <c r="A112" s="46">
        <v>43102</v>
      </c>
      <c r="B112" s="72" t="s">
        <v>272</v>
      </c>
      <c r="C112" s="48" t="s">
        <v>273</v>
      </c>
      <c r="D112" s="48"/>
      <c r="E112" s="73">
        <v>0.81</v>
      </c>
      <c r="F112" s="178"/>
      <c r="G112" s="50"/>
      <c r="H112" s="74">
        <v>0.85</v>
      </c>
      <c r="I112" s="49"/>
      <c r="J112" s="50"/>
      <c r="K112" s="74">
        <v>0.85</v>
      </c>
      <c r="L112" s="50"/>
      <c r="M112" s="50"/>
      <c r="N112" s="74">
        <v>0.85</v>
      </c>
      <c r="O112" s="50"/>
      <c r="P112" s="50"/>
      <c r="Q112" s="179">
        <v>0.85</v>
      </c>
    </row>
    <row r="113" spans="1:17" ht="17.25" hidden="1" customHeight="1" outlineLevel="2">
      <c r="A113" s="46"/>
      <c r="B113" s="47" t="s">
        <v>274</v>
      </c>
      <c r="C113" s="48" t="s">
        <v>173</v>
      </c>
      <c r="D113" s="48" t="s">
        <v>275</v>
      </c>
      <c r="E113" s="49"/>
      <c r="F113" s="178" t="s">
        <v>170</v>
      </c>
      <c r="G113" s="50" t="s">
        <v>170</v>
      </c>
      <c r="H113" s="50"/>
      <c r="I113" s="49" t="s">
        <v>170</v>
      </c>
      <c r="J113" s="75" t="s">
        <v>170</v>
      </c>
      <c r="K113" s="76"/>
      <c r="L113" s="75" t="s">
        <v>170</v>
      </c>
      <c r="M113" s="75" t="s">
        <v>170</v>
      </c>
      <c r="N113" s="76"/>
      <c r="O113" s="75" t="s">
        <v>170</v>
      </c>
      <c r="P113" s="75" t="s">
        <v>170</v>
      </c>
      <c r="Q113" s="76"/>
    </row>
    <row r="114" spans="1:17" ht="17.25" hidden="1" customHeight="1" outlineLevel="2">
      <c r="A114" s="46"/>
      <c r="B114" s="47" t="s">
        <v>276</v>
      </c>
      <c r="C114" s="48" t="s">
        <v>173</v>
      </c>
      <c r="D114" s="48" t="s">
        <v>275</v>
      </c>
      <c r="E114" s="49"/>
      <c r="F114" s="178" t="s">
        <v>175</v>
      </c>
      <c r="G114" s="50" t="s">
        <v>175</v>
      </c>
      <c r="H114" s="50"/>
      <c r="I114" s="49" t="s">
        <v>175</v>
      </c>
      <c r="J114" s="115" t="s">
        <v>175</v>
      </c>
      <c r="K114" s="76"/>
      <c r="L114" s="115" t="s">
        <v>175</v>
      </c>
      <c r="M114" s="180" t="s">
        <v>175</v>
      </c>
      <c r="N114" s="76"/>
      <c r="O114" s="180" t="s">
        <v>175</v>
      </c>
      <c r="P114" s="77" t="s">
        <v>170</v>
      </c>
      <c r="Q114" s="76"/>
    </row>
    <row r="115" spans="1:17" ht="17.25" hidden="1" customHeight="1" outlineLevel="2">
      <c r="A115" s="46"/>
      <c r="B115" s="47" t="s">
        <v>277</v>
      </c>
      <c r="C115" s="48" t="s">
        <v>173</v>
      </c>
      <c r="D115" s="48" t="s">
        <v>275</v>
      </c>
      <c r="E115" s="49"/>
      <c r="F115" s="178" t="s">
        <v>170</v>
      </c>
      <c r="G115" s="50" t="s">
        <v>170</v>
      </c>
      <c r="H115" s="50"/>
      <c r="I115" s="49" t="s">
        <v>170</v>
      </c>
      <c r="J115" s="115" t="s">
        <v>170</v>
      </c>
      <c r="K115" s="76"/>
      <c r="L115" s="75" t="s">
        <v>170</v>
      </c>
      <c r="M115" s="75" t="s">
        <v>170</v>
      </c>
      <c r="N115" s="76"/>
      <c r="O115" s="75" t="s">
        <v>170</v>
      </c>
      <c r="P115" s="75" t="s">
        <v>170</v>
      </c>
      <c r="Q115" s="76"/>
    </row>
    <row r="116" spans="1:17" ht="17.25" hidden="1" customHeight="1" outlineLevel="2">
      <c r="A116" s="46"/>
      <c r="B116" s="47" t="s">
        <v>278</v>
      </c>
      <c r="C116" s="48" t="s">
        <v>279</v>
      </c>
      <c r="D116" s="48" t="s">
        <v>280</v>
      </c>
      <c r="E116" s="49"/>
      <c r="F116" s="178" t="s">
        <v>175</v>
      </c>
      <c r="G116" s="50" t="s">
        <v>175</v>
      </c>
      <c r="H116" s="50"/>
      <c r="I116" s="49" t="s">
        <v>175</v>
      </c>
      <c r="J116" s="115" t="s">
        <v>175</v>
      </c>
      <c r="K116" s="76"/>
      <c r="L116" s="115" t="s">
        <v>175</v>
      </c>
      <c r="M116" s="180" t="s">
        <v>175</v>
      </c>
      <c r="N116" s="76"/>
      <c r="O116" s="180" t="s">
        <v>175</v>
      </c>
      <c r="P116" s="77" t="s">
        <v>170</v>
      </c>
      <c r="Q116" s="76"/>
    </row>
    <row r="117" spans="1:17" ht="17.25" hidden="1" customHeight="1" outlineLevel="2">
      <c r="A117" s="46"/>
      <c r="B117" s="47" t="s">
        <v>281</v>
      </c>
      <c r="C117" s="48" t="s">
        <v>238</v>
      </c>
      <c r="D117" s="48" t="s">
        <v>282</v>
      </c>
      <c r="E117" s="49"/>
      <c r="F117" s="178" t="s">
        <v>175</v>
      </c>
      <c r="G117" s="50" t="s">
        <v>175</v>
      </c>
      <c r="H117" s="50"/>
      <c r="I117" s="49" t="s">
        <v>175</v>
      </c>
      <c r="J117" s="115" t="s">
        <v>175</v>
      </c>
      <c r="K117" s="76"/>
      <c r="L117" s="115" t="s">
        <v>175</v>
      </c>
      <c r="M117" s="180" t="s">
        <v>175</v>
      </c>
      <c r="N117" s="76"/>
      <c r="O117" s="180" t="s">
        <v>175</v>
      </c>
      <c r="P117" s="181" t="s">
        <v>183</v>
      </c>
      <c r="Q117" s="76"/>
    </row>
    <row r="118" spans="1:17" ht="17.25" hidden="1" customHeight="1" outlineLevel="2">
      <c r="A118" s="46"/>
      <c r="B118" s="47" t="s">
        <v>283</v>
      </c>
      <c r="C118" s="48" t="s">
        <v>279</v>
      </c>
      <c r="D118" s="48" t="s">
        <v>280</v>
      </c>
      <c r="E118" s="49"/>
      <c r="F118" s="178" t="s">
        <v>175</v>
      </c>
      <c r="G118" s="50" t="s">
        <v>175</v>
      </c>
      <c r="H118" s="50"/>
      <c r="I118" s="49" t="s">
        <v>175</v>
      </c>
      <c r="J118" s="115" t="s">
        <v>175</v>
      </c>
      <c r="K118" s="76"/>
      <c r="L118" s="115" t="s">
        <v>175</v>
      </c>
      <c r="M118" s="180" t="s">
        <v>175</v>
      </c>
      <c r="N118" s="76"/>
      <c r="O118" s="180" t="s">
        <v>175</v>
      </c>
      <c r="P118" s="181" t="s">
        <v>183</v>
      </c>
      <c r="Q118" s="76"/>
    </row>
    <row r="119" spans="1:17" ht="17.25" hidden="1" customHeight="1" outlineLevel="2">
      <c r="A119" s="46"/>
      <c r="B119" s="47" t="s">
        <v>284</v>
      </c>
      <c r="C119" s="48" t="s">
        <v>279</v>
      </c>
      <c r="D119" s="48" t="s">
        <v>280</v>
      </c>
      <c r="E119" s="49"/>
      <c r="F119" s="178" t="s">
        <v>175</v>
      </c>
      <c r="G119" s="50" t="s">
        <v>175</v>
      </c>
      <c r="H119" s="50"/>
      <c r="I119" s="49" t="s">
        <v>175</v>
      </c>
      <c r="J119" s="115" t="s">
        <v>170</v>
      </c>
      <c r="K119" s="76"/>
      <c r="L119" s="75" t="s">
        <v>170</v>
      </c>
      <c r="M119" s="75" t="s">
        <v>170</v>
      </c>
      <c r="N119" s="76"/>
      <c r="O119" s="75" t="s">
        <v>170</v>
      </c>
      <c r="P119" s="75" t="s">
        <v>170</v>
      </c>
      <c r="Q119" s="76"/>
    </row>
    <row r="120" spans="1:17" ht="17.25" hidden="1" customHeight="1" outlineLevel="2">
      <c r="A120" s="46"/>
      <c r="B120" s="47" t="s">
        <v>285</v>
      </c>
      <c r="C120" s="48" t="s">
        <v>173</v>
      </c>
      <c r="D120" s="48" t="s">
        <v>275</v>
      </c>
      <c r="E120" s="49"/>
      <c r="F120" s="182" t="s">
        <v>170</v>
      </c>
      <c r="G120" s="50" t="s">
        <v>170</v>
      </c>
      <c r="H120" s="183"/>
      <c r="I120" s="184" t="s">
        <v>170</v>
      </c>
      <c r="J120" s="115" t="s">
        <v>170</v>
      </c>
      <c r="K120" s="185"/>
      <c r="L120" s="75" t="s">
        <v>170</v>
      </c>
      <c r="M120" s="75" t="s">
        <v>170</v>
      </c>
      <c r="N120" s="185"/>
      <c r="O120" s="75" t="s">
        <v>170</v>
      </c>
      <c r="P120" s="75" t="s">
        <v>170</v>
      </c>
      <c r="Q120" s="185"/>
    </row>
    <row r="121" spans="1:17" ht="17.25" hidden="1" customHeight="1" outlineLevel="2">
      <c r="A121" s="46"/>
      <c r="B121" s="47" t="s">
        <v>286</v>
      </c>
      <c r="C121" s="48" t="s">
        <v>279</v>
      </c>
      <c r="D121" s="48" t="s">
        <v>280</v>
      </c>
      <c r="E121" s="49"/>
      <c r="F121" s="182" t="s">
        <v>170</v>
      </c>
      <c r="G121" s="50" t="s">
        <v>170</v>
      </c>
      <c r="H121" s="183"/>
      <c r="I121" s="184" t="s">
        <v>170</v>
      </c>
      <c r="J121" s="115" t="s">
        <v>170</v>
      </c>
      <c r="K121" s="185"/>
      <c r="L121" s="75" t="s">
        <v>170</v>
      </c>
      <c r="M121" s="75" t="s">
        <v>170</v>
      </c>
      <c r="N121" s="185"/>
      <c r="O121" s="75" t="s">
        <v>170</v>
      </c>
      <c r="P121" s="75" t="s">
        <v>170</v>
      </c>
      <c r="Q121" s="185"/>
    </row>
    <row r="122" spans="1:17" ht="17.25" hidden="1" customHeight="1" outlineLevel="2">
      <c r="A122" s="46"/>
      <c r="B122" s="47" t="s">
        <v>287</v>
      </c>
      <c r="C122" s="48" t="s">
        <v>279</v>
      </c>
      <c r="D122" s="48" t="s">
        <v>280</v>
      </c>
      <c r="E122" s="49"/>
      <c r="F122" s="178" t="s">
        <v>175</v>
      </c>
      <c r="G122" s="50" t="s">
        <v>175</v>
      </c>
      <c r="H122" s="50"/>
      <c r="I122" s="49" t="s">
        <v>175</v>
      </c>
      <c r="J122" s="115" t="s">
        <v>183</v>
      </c>
      <c r="K122" s="76"/>
      <c r="L122" s="78" t="s">
        <v>175</v>
      </c>
      <c r="M122" s="78" t="s">
        <v>170</v>
      </c>
      <c r="N122" s="76"/>
      <c r="O122" s="78" t="s">
        <v>170</v>
      </c>
      <c r="P122" s="78" t="s">
        <v>170</v>
      </c>
      <c r="Q122" s="76"/>
    </row>
    <row r="123" spans="1:17" ht="17.25" hidden="1" customHeight="1" outlineLevel="2">
      <c r="A123" s="46"/>
      <c r="B123" s="47" t="s">
        <v>178</v>
      </c>
      <c r="C123" s="51" t="s">
        <v>288</v>
      </c>
      <c r="D123" s="48" t="s">
        <v>289</v>
      </c>
      <c r="E123" s="52"/>
      <c r="F123" s="178" t="s">
        <v>175</v>
      </c>
      <c r="G123" s="50" t="s">
        <v>175</v>
      </c>
      <c r="H123" s="57"/>
      <c r="I123" s="49" t="s">
        <v>175</v>
      </c>
      <c r="J123" s="75" t="s">
        <v>183</v>
      </c>
      <c r="K123" s="79"/>
      <c r="L123" s="78" t="s">
        <v>175</v>
      </c>
      <c r="M123" s="181" t="s">
        <v>175</v>
      </c>
      <c r="N123" s="79"/>
      <c r="O123" s="181" t="s">
        <v>175</v>
      </c>
      <c r="P123" s="181" t="s">
        <v>183</v>
      </c>
      <c r="Q123" s="79"/>
    </row>
    <row r="124" spans="1:17" ht="17.25" hidden="1" customHeight="1" outlineLevel="1" collapsed="1">
      <c r="A124" s="46">
        <v>43133</v>
      </c>
      <c r="B124" s="80" t="s">
        <v>290</v>
      </c>
      <c r="C124" s="48" t="s">
        <v>273</v>
      </c>
      <c r="D124" s="48"/>
      <c r="E124" s="81">
        <v>0.81</v>
      </c>
      <c r="F124" s="178"/>
      <c r="G124" s="50"/>
      <c r="H124" s="82">
        <v>0.85</v>
      </c>
      <c r="I124" s="49"/>
      <c r="J124" s="50"/>
      <c r="K124" s="82">
        <v>0.85</v>
      </c>
      <c r="L124" s="50"/>
      <c r="M124" s="50"/>
      <c r="N124" s="82">
        <v>0.85</v>
      </c>
      <c r="O124" s="50"/>
      <c r="P124" s="50"/>
      <c r="Q124" s="186">
        <v>0.85</v>
      </c>
    </row>
    <row r="125" spans="1:17" ht="17.25" hidden="1" customHeight="1" outlineLevel="2">
      <c r="A125" s="46"/>
      <c r="B125" s="47" t="s">
        <v>291</v>
      </c>
      <c r="C125" s="48" t="s">
        <v>279</v>
      </c>
      <c r="D125" s="48" t="s">
        <v>280</v>
      </c>
      <c r="E125" s="187"/>
      <c r="F125" s="178" t="s">
        <v>170</v>
      </c>
      <c r="G125" s="50" t="s">
        <v>170</v>
      </c>
      <c r="H125" s="188"/>
      <c r="I125" s="49" t="s">
        <v>170</v>
      </c>
      <c r="J125" s="50" t="s">
        <v>170</v>
      </c>
      <c r="K125" s="188"/>
      <c r="L125" s="50" t="s">
        <v>170</v>
      </c>
      <c r="M125" s="50" t="s">
        <v>170</v>
      </c>
      <c r="N125" s="188"/>
      <c r="O125" s="50" t="s">
        <v>170</v>
      </c>
      <c r="P125" s="50" t="s">
        <v>170</v>
      </c>
      <c r="Q125" s="188"/>
    </row>
    <row r="126" spans="1:17" ht="17.25" hidden="1" customHeight="1" outlineLevel="2">
      <c r="A126" s="46"/>
      <c r="B126" s="47" t="s">
        <v>292</v>
      </c>
      <c r="C126" s="48" t="s">
        <v>279</v>
      </c>
      <c r="D126" s="48" t="s">
        <v>280</v>
      </c>
      <c r="E126" s="189"/>
      <c r="F126" s="178" t="s">
        <v>170</v>
      </c>
      <c r="G126" s="50" t="s">
        <v>170</v>
      </c>
      <c r="H126" s="183"/>
      <c r="I126" s="49" t="s">
        <v>170</v>
      </c>
      <c r="J126" s="50" t="s">
        <v>170</v>
      </c>
      <c r="K126" s="183"/>
      <c r="L126" s="50" t="s">
        <v>170</v>
      </c>
      <c r="M126" s="50" t="s">
        <v>170</v>
      </c>
      <c r="N126" s="183"/>
      <c r="O126" s="50" t="s">
        <v>170</v>
      </c>
      <c r="P126" s="50" t="s">
        <v>170</v>
      </c>
      <c r="Q126" s="183"/>
    </row>
    <row r="127" spans="1:17" ht="17.25" hidden="1" customHeight="1" outlineLevel="2">
      <c r="A127" s="46"/>
      <c r="B127" s="47" t="s">
        <v>293</v>
      </c>
      <c r="C127" s="83" t="s">
        <v>173</v>
      </c>
      <c r="D127" s="48" t="s">
        <v>294</v>
      </c>
      <c r="E127" s="189"/>
      <c r="F127" s="178" t="s">
        <v>175</v>
      </c>
      <c r="G127" s="70" t="s">
        <v>183</v>
      </c>
      <c r="H127" s="183"/>
      <c r="I127" s="49" t="s">
        <v>183</v>
      </c>
      <c r="J127" s="89" t="s">
        <v>183</v>
      </c>
      <c r="K127" s="183"/>
      <c r="L127" s="50" t="s">
        <v>183</v>
      </c>
      <c r="M127" s="89" t="s">
        <v>183</v>
      </c>
      <c r="N127" s="183"/>
      <c r="O127" s="89" t="s">
        <v>183</v>
      </c>
      <c r="P127" s="89" t="s">
        <v>183</v>
      </c>
      <c r="Q127" s="183"/>
    </row>
    <row r="128" spans="1:17" ht="17.25" customHeight="1" collapsed="1">
      <c r="A128" s="35">
        <v>3</v>
      </c>
      <c r="B128" s="36" t="s">
        <v>295</v>
      </c>
      <c r="C128" s="492" t="s">
        <v>822</v>
      </c>
      <c r="D128" s="493"/>
      <c r="E128" s="38">
        <f>+AVERAGE(E129:E154)</f>
        <v>0.47500000000000003</v>
      </c>
      <c r="F128" s="177"/>
      <c r="G128" s="37"/>
      <c r="H128" s="37"/>
      <c r="I128" s="177"/>
      <c r="J128" s="37"/>
      <c r="K128" s="37"/>
      <c r="L128" s="37"/>
      <c r="M128" s="37"/>
      <c r="N128" s="37"/>
      <c r="O128" s="37"/>
      <c r="P128" s="37"/>
      <c r="Q128" s="38">
        <v>0.78</v>
      </c>
    </row>
    <row r="129" spans="1:17" ht="17.25" hidden="1" customHeight="1" outlineLevel="1" collapsed="1">
      <c r="A129" s="85" t="s">
        <v>296</v>
      </c>
      <c r="B129" s="72" t="s">
        <v>297</v>
      </c>
      <c r="C129" s="48" t="s">
        <v>298</v>
      </c>
      <c r="D129" s="48"/>
      <c r="E129" s="86">
        <v>0.55000000000000004</v>
      </c>
      <c r="F129" s="178"/>
      <c r="G129" s="50"/>
      <c r="H129" s="190">
        <v>0.55000000000000004</v>
      </c>
      <c r="I129" s="49"/>
      <c r="J129" s="178"/>
      <c r="K129" s="190">
        <v>0.55000000000000004</v>
      </c>
      <c r="L129" s="50"/>
      <c r="M129" s="50"/>
      <c r="N129" s="86">
        <v>0.7</v>
      </c>
      <c r="O129" s="50"/>
      <c r="P129" s="50"/>
      <c r="Q129" s="191">
        <v>0.7</v>
      </c>
    </row>
    <row r="130" spans="1:17" ht="17.25" hidden="1" customHeight="1" outlineLevel="2">
      <c r="A130" s="85"/>
      <c r="B130" s="47" t="s">
        <v>299</v>
      </c>
      <c r="C130" s="48" t="s">
        <v>168</v>
      </c>
      <c r="D130" s="48" t="s">
        <v>300</v>
      </c>
      <c r="E130" s="49"/>
      <c r="F130" s="178" t="s">
        <v>170</v>
      </c>
      <c r="G130" s="50" t="s">
        <v>170</v>
      </c>
      <c r="H130" s="50"/>
      <c r="I130" s="49" t="s">
        <v>170</v>
      </c>
      <c r="J130" s="50" t="s">
        <v>170</v>
      </c>
      <c r="K130" s="50"/>
      <c r="L130" s="50" t="s">
        <v>170</v>
      </c>
      <c r="M130" s="50" t="s">
        <v>170</v>
      </c>
      <c r="N130" s="50"/>
      <c r="O130" s="50" t="s">
        <v>170</v>
      </c>
      <c r="P130" s="50" t="s">
        <v>170</v>
      </c>
      <c r="Q130" s="50"/>
    </row>
    <row r="131" spans="1:17" ht="49.5" hidden="1" customHeight="1" outlineLevel="2">
      <c r="A131" s="85"/>
      <c r="B131" s="47" t="s">
        <v>301</v>
      </c>
      <c r="C131" s="48" t="s">
        <v>168</v>
      </c>
      <c r="D131" s="48" t="s">
        <v>300</v>
      </c>
      <c r="E131" s="49"/>
      <c r="F131" s="178" t="s">
        <v>175</v>
      </c>
      <c r="G131" s="50" t="s">
        <v>175</v>
      </c>
      <c r="H131" s="50"/>
      <c r="I131" s="178" t="s">
        <v>175</v>
      </c>
      <c r="J131" s="50" t="s">
        <v>175</v>
      </c>
      <c r="K131" s="50"/>
      <c r="L131" s="50" t="s">
        <v>175</v>
      </c>
      <c r="M131" s="87" t="s">
        <v>175</v>
      </c>
      <c r="N131" s="50"/>
      <c r="O131" s="87" t="s">
        <v>175</v>
      </c>
      <c r="P131" s="87" t="s">
        <v>175</v>
      </c>
      <c r="Q131" s="50"/>
    </row>
    <row r="132" spans="1:17" ht="17.25" hidden="1" customHeight="1" outlineLevel="2">
      <c r="A132" s="85"/>
      <c r="B132" s="47" t="s">
        <v>302</v>
      </c>
      <c r="C132" s="48" t="s">
        <v>168</v>
      </c>
      <c r="D132" s="48" t="s">
        <v>300</v>
      </c>
      <c r="E132" s="49"/>
      <c r="F132" s="178" t="s">
        <v>170</v>
      </c>
      <c r="G132" s="50" t="s">
        <v>170</v>
      </c>
      <c r="H132" s="50"/>
      <c r="I132" s="49" t="s">
        <v>170</v>
      </c>
      <c r="J132" s="50" t="s">
        <v>170</v>
      </c>
      <c r="K132" s="50"/>
      <c r="L132" s="50" t="s">
        <v>170</v>
      </c>
      <c r="M132" s="50" t="s">
        <v>170</v>
      </c>
      <c r="N132" s="50"/>
      <c r="O132" s="50" t="s">
        <v>170</v>
      </c>
      <c r="P132" s="50" t="s">
        <v>170</v>
      </c>
      <c r="Q132" s="50"/>
    </row>
    <row r="133" spans="1:17" ht="17.25" hidden="1" customHeight="1" outlineLevel="2">
      <c r="A133" s="85"/>
      <c r="B133" s="47" t="s">
        <v>303</v>
      </c>
      <c r="C133" s="48" t="s">
        <v>168</v>
      </c>
      <c r="D133" s="48" t="s">
        <v>300</v>
      </c>
      <c r="E133" s="49"/>
      <c r="F133" s="192" t="s">
        <v>170</v>
      </c>
      <c r="G133" s="70" t="s">
        <v>170</v>
      </c>
      <c r="H133" s="50"/>
      <c r="I133" s="66" t="s">
        <v>170</v>
      </c>
      <c r="J133" s="70" t="s">
        <v>170</v>
      </c>
      <c r="K133" s="50"/>
      <c r="L133" s="70" t="s">
        <v>170</v>
      </c>
      <c r="M133" s="70" t="s">
        <v>170</v>
      </c>
      <c r="N133" s="50"/>
      <c r="O133" s="70" t="s">
        <v>170</v>
      </c>
      <c r="P133" s="70" t="s">
        <v>170</v>
      </c>
      <c r="Q133" s="50"/>
    </row>
    <row r="134" spans="1:17" ht="17.25" hidden="1" customHeight="1" outlineLevel="2">
      <c r="A134" s="85"/>
      <c r="B134" s="88" t="s">
        <v>304</v>
      </c>
      <c r="C134" s="48" t="s">
        <v>168</v>
      </c>
      <c r="D134" s="48" t="s">
        <v>300</v>
      </c>
      <c r="E134" s="49"/>
      <c r="F134" s="178" t="s">
        <v>170</v>
      </c>
      <c r="G134" s="50" t="s">
        <v>170</v>
      </c>
      <c r="H134" s="50"/>
      <c r="I134" s="49" t="s">
        <v>170</v>
      </c>
      <c r="J134" s="50" t="s">
        <v>170</v>
      </c>
      <c r="K134" s="50"/>
      <c r="L134" s="50" t="s">
        <v>170</v>
      </c>
      <c r="M134" s="50" t="s">
        <v>170</v>
      </c>
      <c r="N134" s="50"/>
      <c r="O134" s="50" t="s">
        <v>170</v>
      </c>
      <c r="P134" s="50" t="s">
        <v>170</v>
      </c>
      <c r="Q134" s="50"/>
    </row>
    <row r="135" spans="1:17" ht="37.5" hidden="1" customHeight="1" outlineLevel="2">
      <c r="A135" s="85"/>
      <c r="B135" s="47" t="s">
        <v>305</v>
      </c>
      <c r="C135" s="48" t="s">
        <v>168</v>
      </c>
      <c r="D135" s="48" t="s">
        <v>306</v>
      </c>
      <c r="E135" s="49"/>
      <c r="F135" s="178"/>
      <c r="G135" s="50"/>
      <c r="H135" s="50"/>
      <c r="I135" s="49" t="s">
        <v>175</v>
      </c>
      <c r="J135" s="50" t="s">
        <v>175</v>
      </c>
      <c r="K135" s="50"/>
      <c r="L135" s="50" t="s">
        <v>175</v>
      </c>
      <c r="M135" s="87" t="s">
        <v>175</v>
      </c>
      <c r="N135" s="50"/>
      <c r="O135" s="87" t="s">
        <v>175</v>
      </c>
      <c r="P135" s="87" t="s">
        <v>175</v>
      </c>
      <c r="Q135" s="50"/>
    </row>
    <row r="136" spans="1:17" ht="17.25" hidden="1" customHeight="1" outlineLevel="2">
      <c r="A136" s="85"/>
      <c r="B136" s="47" t="s">
        <v>307</v>
      </c>
      <c r="C136" s="48" t="s">
        <v>288</v>
      </c>
      <c r="D136" s="48" t="s">
        <v>308</v>
      </c>
      <c r="E136" s="49"/>
      <c r="F136" s="192" t="s">
        <v>183</v>
      </c>
      <c r="G136" s="89" t="s">
        <v>183</v>
      </c>
      <c r="H136" s="50"/>
      <c r="I136" s="66" t="s">
        <v>183</v>
      </c>
      <c r="J136" s="49" t="s">
        <v>183</v>
      </c>
      <c r="K136" s="50"/>
      <c r="L136" s="49" t="s">
        <v>170</v>
      </c>
      <c r="M136" s="49" t="s">
        <v>170</v>
      </c>
      <c r="N136" s="50"/>
      <c r="O136" s="49" t="s">
        <v>170</v>
      </c>
      <c r="P136" s="49" t="s">
        <v>170</v>
      </c>
      <c r="Q136" s="50"/>
    </row>
    <row r="137" spans="1:17" ht="17.25" hidden="1" customHeight="1" outlineLevel="2">
      <c r="A137" s="85"/>
      <c r="B137" s="47" t="s">
        <v>309</v>
      </c>
      <c r="C137" s="48" t="s">
        <v>279</v>
      </c>
      <c r="D137" s="48" t="s">
        <v>310</v>
      </c>
      <c r="E137" s="49"/>
      <c r="F137" s="178" t="s">
        <v>175</v>
      </c>
      <c r="G137" s="89" t="s">
        <v>183</v>
      </c>
      <c r="H137" s="50"/>
      <c r="I137" s="66" t="s">
        <v>183</v>
      </c>
      <c r="J137" s="172" t="s">
        <v>183</v>
      </c>
      <c r="K137" s="50"/>
      <c r="L137" s="49" t="s">
        <v>183</v>
      </c>
      <c r="M137" s="172" t="s">
        <v>183</v>
      </c>
      <c r="N137" s="50"/>
      <c r="O137" s="172" t="s">
        <v>183</v>
      </c>
      <c r="P137" s="89" t="s">
        <v>170</v>
      </c>
      <c r="Q137" s="50"/>
    </row>
    <row r="138" spans="1:17" ht="17.25" hidden="1" customHeight="1" outlineLevel="2">
      <c r="A138" s="85"/>
      <c r="B138" s="47" t="s">
        <v>311</v>
      </c>
      <c r="C138" s="48" t="s">
        <v>288</v>
      </c>
      <c r="D138" s="48" t="s">
        <v>312</v>
      </c>
      <c r="E138" s="49"/>
      <c r="F138" s="178" t="s">
        <v>175</v>
      </c>
      <c r="G138" s="89" t="s">
        <v>183</v>
      </c>
      <c r="H138" s="50"/>
      <c r="I138" s="66" t="s">
        <v>183</v>
      </c>
      <c r="J138" s="89" t="s">
        <v>183</v>
      </c>
      <c r="K138" s="50"/>
      <c r="L138" s="50" t="s">
        <v>183</v>
      </c>
      <c r="M138" s="89" t="s">
        <v>183</v>
      </c>
      <c r="N138" s="50"/>
      <c r="O138" s="89" t="s">
        <v>183</v>
      </c>
      <c r="P138" s="89" t="s">
        <v>170</v>
      </c>
      <c r="Q138" s="50"/>
    </row>
    <row r="139" spans="1:17" ht="17.25" hidden="1" customHeight="1" outlineLevel="2">
      <c r="A139" s="85"/>
      <c r="B139" s="47" t="s">
        <v>313</v>
      </c>
      <c r="C139" s="48" t="s">
        <v>168</v>
      </c>
      <c r="D139" s="48" t="s">
        <v>314</v>
      </c>
      <c r="E139" s="49"/>
      <c r="F139" s="178" t="s">
        <v>175</v>
      </c>
      <c r="G139" s="178" t="s">
        <v>175</v>
      </c>
      <c r="H139" s="50"/>
      <c r="I139" s="66" t="s">
        <v>183</v>
      </c>
      <c r="J139" s="89" t="s">
        <v>183</v>
      </c>
      <c r="K139" s="50"/>
      <c r="L139" s="50" t="s">
        <v>183</v>
      </c>
      <c r="M139" s="89" t="s">
        <v>183</v>
      </c>
      <c r="N139" s="50"/>
      <c r="O139" s="89" t="s">
        <v>183</v>
      </c>
      <c r="P139" s="89" t="s">
        <v>183</v>
      </c>
      <c r="Q139" s="50"/>
    </row>
    <row r="140" spans="1:17" ht="17.25" hidden="1" customHeight="1" outlineLevel="2">
      <c r="A140" s="85"/>
      <c r="B140" s="47" t="s">
        <v>315</v>
      </c>
      <c r="C140" s="48" t="s">
        <v>279</v>
      </c>
      <c r="D140" s="48" t="s">
        <v>316</v>
      </c>
      <c r="E140" s="49"/>
      <c r="F140" s="178" t="s">
        <v>175</v>
      </c>
      <c r="G140" s="178" t="s">
        <v>175</v>
      </c>
      <c r="H140" s="50"/>
      <c r="I140" s="49" t="s">
        <v>175</v>
      </c>
      <c r="J140" s="87" t="s">
        <v>175</v>
      </c>
      <c r="K140" s="50"/>
      <c r="L140" s="50" t="s">
        <v>175</v>
      </c>
      <c r="M140" s="89" t="s">
        <v>183</v>
      </c>
      <c r="N140" s="50"/>
      <c r="O140" s="89" t="s">
        <v>183</v>
      </c>
      <c r="P140" s="89" t="s">
        <v>183</v>
      </c>
      <c r="Q140" s="50"/>
    </row>
    <row r="141" spans="1:17" ht="17.25" hidden="1" customHeight="1" outlineLevel="2">
      <c r="A141" s="85"/>
      <c r="B141" s="47" t="s">
        <v>317</v>
      </c>
      <c r="C141" s="48" t="s">
        <v>279</v>
      </c>
      <c r="D141" s="48" t="s">
        <v>318</v>
      </c>
      <c r="E141" s="49"/>
      <c r="F141" s="178" t="s">
        <v>175</v>
      </c>
      <c r="G141" s="178" t="s">
        <v>175</v>
      </c>
      <c r="H141" s="50"/>
      <c r="I141" s="49" t="s">
        <v>175</v>
      </c>
      <c r="J141" s="87" t="s">
        <v>175</v>
      </c>
      <c r="K141" s="50"/>
      <c r="L141" s="50" t="s">
        <v>175</v>
      </c>
      <c r="M141" s="89" t="s">
        <v>183</v>
      </c>
      <c r="N141" s="50"/>
      <c r="O141" s="89" t="s">
        <v>183</v>
      </c>
      <c r="P141" s="89" t="s">
        <v>183</v>
      </c>
      <c r="Q141" s="50"/>
    </row>
    <row r="142" spans="1:17" ht="17.25" hidden="1" customHeight="1" outlineLevel="2">
      <c r="A142" s="85"/>
      <c r="B142" s="47" t="s">
        <v>319</v>
      </c>
      <c r="C142" s="48" t="s">
        <v>168</v>
      </c>
      <c r="D142" s="48" t="s">
        <v>318</v>
      </c>
      <c r="E142" s="49"/>
      <c r="F142" s="178" t="s">
        <v>175</v>
      </c>
      <c r="G142" s="178" t="s">
        <v>175</v>
      </c>
      <c r="H142" s="50"/>
      <c r="I142" s="49"/>
      <c r="J142" s="49" t="s">
        <v>175</v>
      </c>
      <c r="K142" s="50"/>
      <c r="L142" s="50" t="s">
        <v>175</v>
      </c>
      <c r="M142" s="87" t="s">
        <v>175</v>
      </c>
      <c r="N142" s="50"/>
      <c r="O142" s="87" t="s">
        <v>175</v>
      </c>
      <c r="P142" s="89" t="s">
        <v>175</v>
      </c>
      <c r="Q142" s="50"/>
    </row>
    <row r="143" spans="1:17" ht="17.25" hidden="1" customHeight="1" outlineLevel="2">
      <c r="A143" s="85"/>
      <c r="B143" s="47" t="s">
        <v>320</v>
      </c>
      <c r="C143" s="48" t="s">
        <v>279</v>
      </c>
      <c r="D143" s="48" t="s">
        <v>308</v>
      </c>
      <c r="E143" s="49"/>
      <c r="F143" s="178" t="s">
        <v>175</v>
      </c>
      <c r="G143" s="178" t="s">
        <v>175</v>
      </c>
      <c r="H143" s="50"/>
      <c r="I143" s="49" t="s">
        <v>175</v>
      </c>
      <c r="J143" s="49" t="s">
        <v>175</v>
      </c>
      <c r="K143" s="50"/>
      <c r="L143" s="50" t="s">
        <v>175</v>
      </c>
      <c r="M143" s="87" t="s">
        <v>175</v>
      </c>
      <c r="N143" s="50"/>
      <c r="O143" s="87" t="s">
        <v>175</v>
      </c>
      <c r="P143" s="89" t="s">
        <v>175</v>
      </c>
      <c r="Q143" s="50"/>
    </row>
    <row r="144" spans="1:17" ht="17.25" hidden="1" customHeight="1" outlineLevel="2">
      <c r="A144" s="85"/>
      <c r="B144" s="47" t="s">
        <v>321</v>
      </c>
      <c r="C144" s="48" t="s">
        <v>168</v>
      </c>
      <c r="D144" s="48" t="s">
        <v>322</v>
      </c>
      <c r="E144" s="49"/>
      <c r="F144" s="178" t="s">
        <v>175</v>
      </c>
      <c r="G144" s="178" t="s">
        <v>175</v>
      </c>
      <c r="H144" s="50"/>
      <c r="I144" s="49" t="s">
        <v>175</v>
      </c>
      <c r="J144" s="49" t="s">
        <v>175</v>
      </c>
      <c r="K144" s="50"/>
      <c r="L144" s="50" t="s">
        <v>175</v>
      </c>
      <c r="M144" s="50" t="s">
        <v>175</v>
      </c>
      <c r="N144" s="50"/>
      <c r="O144" s="50" t="s">
        <v>175</v>
      </c>
      <c r="P144" s="89" t="s">
        <v>175</v>
      </c>
      <c r="Q144" s="50"/>
    </row>
    <row r="145" spans="1:17" ht="17.25" hidden="1" customHeight="1" outlineLevel="2">
      <c r="A145" s="85"/>
      <c r="B145" s="47" t="s">
        <v>323</v>
      </c>
      <c r="C145" s="48" t="s">
        <v>324</v>
      </c>
      <c r="D145" s="48" t="s">
        <v>325</v>
      </c>
      <c r="E145" s="49"/>
      <c r="F145" s="178" t="s">
        <v>175</v>
      </c>
      <c r="G145" s="178" t="s">
        <v>175</v>
      </c>
      <c r="H145" s="50"/>
      <c r="I145" s="49" t="s">
        <v>175</v>
      </c>
      <c r="J145" s="49" t="s">
        <v>175</v>
      </c>
      <c r="K145" s="50"/>
      <c r="L145" s="50" t="s">
        <v>175</v>
      </c>
      <c r="M145" s="50" t="s">
        <v>175</v>
      </c>
      <c r="N145" s="50"/>
      <c r="O145" s="50" t="s">
        <v>175</v>
      </c>
      <c r="P145" s="89" t="s">
        <v>175</v>
      </c>
      <c r="Q145" s="50"/>
    </row>
    <row r="146" spans="1:17" ht="17.25" hidden="1" customHeight="1" outlineLevel="2">
      <c r="A146" s="85"/>
      <c r="B146" s="47" t="s">
        <v>326</v>
      </c>
      <c r="C146" s="48" t="s">
        <v>324</v>
      </c>
      <c r="D146" s="48" t="s">
        <v>325</v>
      </c>
      <c r="E146" s="49"/>
      <c r="F146" s="178" t="s">
        <v>175</v>
      </c>
      <c r="G146" s="178" t="s">
        <v>175</v>
      </c>
      <c r="H146" s="50"/>
      <c r="I146" s="49" t="s">
        <v>175</v>
      </c>
      <c r="J146" s="49" t="s">
        <v>175</v>
      </c>
      <c r="K146" s="50"/>
      <c r="L146" s="50" t="s">
        <v>175</v>
      </c>
      <c r="M146" s="50" t="s">
        <v>175</v>
      </c>
      <c r="N146" s="50"/>
      <c r="O146" s="50" t="s">
        <v>175</v>
      </c>
      <c r="P146" s="89" t="s">
        <v>175</v>
      </c>
      <c r="Q146" s="50"/>
    </row>
    <row r="147" spans="1:17" ht="17.25" hidden="1" customHeight="1" outlineLevel="2">
      <c r="A147" s="85"/>
      <c r="B147" s="47" t="s">
        <v>327</v>
      </c>
      <c r="C147" s="48" t="s">
        <v>168</v>
      </c>
      <c r="D147" s="48" t="s">
        <v>318</v>
      </c>
      <c r="E147" s="49"/>
      <c r="F147" s="178" t="s">
        <v>175</v>
      </c>
      <c r="G147" s="178" t="s">
        <v>175</v>
      </c>
      <c r="H147" s="50"/>
      <c r="I147" s="49" t="s">
        <v>175</v>
      </c>
      <c r="J147" s="49" t="s">
        <v>175</v>
      </c>
      <c r="K147" s="50"/>
      <c r="L147" s="50" t="s">
        <v>175</v>
      </c>
      <c r="M147" s="87" t="s">
        <v>175</v>
      </c>
      <c r="N147" s="50"/>
      <c r="O147" s="87" t="s">
        <v>175</v>
      </c>
      <c r="P147" s="89" t="s">
        <v>175</v>
      </c>
      <c r="Q147" s="50"/>
    </row>
    <row r="148" spans="1:17" ht="17.25" hidden="1" customHeight="1" outlineLevel="2">
      <c r="A148" s="85"/>
      <c r="B148" s="47" t="s">
        <v>223</v>
      </c>
      <c r="C148" s="48" t="s">
        <v>279</v>
      </c>
      <c r="D148" s="48" t="s">
        <v>318</v>
      </c>
      <c r="E148" s="49"/>
      <c r="F148" s="178" t="s">
        <v>175</v>
      </c>
      <c r="G148" s="178" t="s">
        <v>175</v>
      </c>
      <c r="H148" s="50"/>
      <c r="I148" s="49" t="s">
        <v>175</v>
      </c>
      <c r="J148" s="87" t="s">
        <v>175</v>
      </c>
      <c r="K148" s="50"/>
      <c r="L148" s="50" t="s">
        <v>175</v>
      </c>
      <c r="M148" s="87" t="s">
        <v>175</v>
      </c>
      <c r="N148" s="50"/>
      <c r="O148" s="87" t="s">
        <v>175</v>
      </c>
      <c r="P148" s="48" t="s">
        <v>170</v>
      </c>
      <c r="Q148" s="50"/>
    </row>
    <row r="149" spans="1:17" ht="17.25" hidden="1" customHeight="1" outlineLevel="2">
      <c r="A149" s="85"/>
      <c r="B149" s="47" t="s">
        <v>328</v>
      </c>
      <c r="C149" s="48" t="s">
        <v>324</v>
      </c>
      <c r="D149" s="48" t="s">
        <v>329</v>
      </c>
      <c r="E149" s="49"/>
      <c r="F149" s="178" t="s">
        <v>175</v>
      </c>
      <c r="G149" s="178" t="s">
        <v>175</v>
      </c>
      <c r="H149" s="50"/>
      <c r="I149" s="49" t="s">
        <v>175</v>
      </c>
      <c r="J149" s="49" t="s">
        <v>175</v>
      </c>
      <c r="K149" s="50"/>
      <c r="L149" s="50" t="s">
        <v>175</v>
      </c>
      <c r="M149" s="87" t="s">
        <v>175</v>
      </c>
      <c r="N149" s="50"/>
      <c r="O149" s="87" t="s">
        <v>175</v>
      </c>
      <c r="P149" s="87" t="s">
        <v>175</v>
      </c>
      <c r="Q149" s="50"/>
    </row>
    <row r="150" spans="1:17" ht="17.25" hidden="1" customHeight="1" outlineLevel="2">
      <c r="A150" s="85"/>
      <c r="B150" s="47" t="s">
        <v>330</v>
      </c>
      <c r="C150" s="48" t="s">
        <v>279</v>
      </c>
      <c r="D150" s="48" t="s">
        <v>318</v>
      </c>
      <c r="E150" s="49"/>
      <c r="F150" s="178" t="s">
        <v>175</v>
      </c>
      <c r="G150" s="178" t="s">
        <v>175</v>
      </c>
      <c r="H150" s="50"/>
      <c r="I150" s="49" t="s">
        <v>175</v>
      </c>
      <c r="J150" s="49" t="s">
        <v>175</v>
      </c>
      <c r="K150" s="50"/>
      <c r="L150" s="50" t="s">
        <v>175</v>
      </c>
      <c r="M150" s="50" t="s">
        <v>175</v>
      </c>
      <c r="N150" s="50"/>
      <c r="O150" s="50" t="s">
        <v>175</v>
      </c>
      <c r="P150" s="50" t="s">
        <v>175</v>
      </c>
      <c r="Q150" s="50"/>
    </row>
    <row r="151" spans="1:17" ht="17.25" hidden="1" customHeight="1" outlineLevel="2">
      <c r="A151" s="85"/>
      <c r="B151" s="69" t="s">
        <v>333</v>
      </c>
      <c r="C151" s="48" t="s">
        <v>168</v>
      </c>
      <c r="D151" s="48" t="s">
        <v>322</v>
      </c>
      <c r="E151" s="49"/>
      <c r="F151" s="178" t="s">
        <v>175</v>
      </c>
      <c r="G151" s="178" t="s">
        <v>175</v>
      </c>
      <c r="H151" s="50"/>
      <c r="I151" s="178" t="s">
        <v>175</v>
      </c>
      <c r="J151" s="178" t="s">
        <v>175</v>
      </c>
      <c r="K151" s="50"/>
      <c r="L151" s="50" t="s">
        <v>175</v>
      </c>
      <c r="M151" s="50" t="s">
        <v>175</v>
      </c>
      <c r="N151" s="50"/>
      <c r="O151" s="50" t="s">
        <v>175</v>
      </c>
      <c r="P151" s="50" t="s">
        <v>175</v>
      </c>
      <c r="Q151" s="50"/>
    </row>
    <row r="152" spans="1:17" ht="17.25" hidden="1" customHeight="1" outlineLevel="2">
      <c r="A152" s="85"/>
      <c r="B152" s="47" t="s">
        <v>334</v>
      </c>
      <c r="C152" s="48" t="s">
        <v>168</v>
      </c>
      <c r="D152" s="48" t="s">
        <v>322</v>
      </c>
      <c r="E152" s="49"/>
      <c r="F152" s="178" t="s">
        <v>175</v>
      </c>
      <c r="G152" s="178" t="s">
        <v>175</v>
      </c>
      <c r="H152" s="50"/>
      <c r="I152" s="178" t="s">
        <v>175</v>
      </c>
      <c r="J152" s="178" t="s">
        <v>175</v>
      </c>
      <c r="K152" s="50"/>
      <c r="L152" s="50" t="s">
        <v>175</v>
      </c>
      <c r="M152" s="50" t="s">
        <v>175</v>
      </c>
      <c r="N152" s="50"/>
      <c r="O152" s="50" t="s">
        <v>175</v>
      </c>
      <c r="P152" s="50" t="s">
        <v>175</v>
      </c>
      <c r="Q152" s="50"/>
    </row>
    <row r="153" spans="1:17" ht="17.25" hidden="1" customHeight="1" outlineLevel="2">
      <c r="A153" s="85"/>
      <c r="B153" s="47" t="s">
        <v>335</v>
      </c>
      <c r="C153" s="48" t="s">
        <v>332</v>
      </c>
      <c r="D153" s="48" t="s">
        <v>331</v>
      </c>
      <c r="E153" s="49"/>
      <c r="F153" s="178" t="s">
        <v>175</v>
      </c>
      <c r="G153" s="178" t="s">
        <v>175</v>
      </c>
      <c r="H153" s="50"/>
      <c r="I153" s="178" t="s">
        <v>175</v>
      </c>
      <c r="J153" s="178" t="s">
        <v>175</v>
      </c>
      <c r="K153" s="50"/>
      <c r="L153" s="50" t="s">
        <v>175</v>
      </c>
      <c r="M153" s="50" t="s">
        <v>175</v>
      </c>
      <c r="N153" s="50"/>
      <c r="O153" s="50" t="s">
        <v>175</v>
      </c>
      <c r="P153" s="50" t="s">
        <v>175</v>
      </c>
      <c r="Q153" s="50"/>
    </row>
    <row r="154" spans="1:17" ht="28.5" hidden="1" customHeight="1" outlineLevel="1" collapsed="1">
      <c r="A154" s="85" t="s">
        <v>823</v>
      </c>
      <c r="B154" s="72" t="s">
        <v>336</v>
      </c>
      <c r="C154" s="48" t="s">
        <v>337</v>
      </c>
      <c r="D154" s="48"/>
      <c r="E154" s="81">
        <v>0.4</v>
      </c>
      <c r="F154" s="178"/>
      <c r="G154" s="178"/>
      <c r="H154" s="82">
        <v>0.4</v>
      </c>
      <c r="I154" s="49"/>
      <c r="J154" s="50"/>
      <c r="K154" s="82">
        <v>0.4</v>
      </c>
      <c r="L154" s="50"/>
      <c r="M154" s="50"/>
      <c r="N154" s="86">
        <v>0.85</v>
      </c>
      <c r="O154" s="50"/>
      <c r="P154" s="50"/>
      <c r="Q154" s="191">
        <v>0.85</v>
      </c>
    </row>
    <row r="155" spans="1:17" ht="17.25" hidden="1" customHeight="1" outlineLevel="2">
      <c r="A155" s="46"/>
      <c r="B155" s="47" t="s">
        <v>338</v>
      </c>
      <c r="C155" s="48" t="s">
        <v>339</v>
      </c>
      <c r="D155" s="48" t="s">
        <v>331</v>
      </c>
      <c r="E155" s="91"/>
      <c r="F155" s="178" t="s">
        <v>175</v>
      </c>
      <c r="G155" s="50" t="s">
        <v>175</v>
      </c>
      <c r="H155" s="92"/>
      <c r="I155" s="49" t="s">
        <v>175</v>
      </c>
      <c r="J155" s="89" t="s">
        <v>183</v>
      </c>
      <c r="K155" s="92"/>
      <c r="L155" s="50" t="s">
        <v>183</v>
      </c>
      <c r="M155" s="48" t="s">
        <v>170</v>
      </c>
      <c r="N155" s="92"/>
      <c r="O155" s="48" t="s">
        <v>170</v>
      </c>
      <c r="P155" s="48" t="s">
        <v>170</v>
      </c>
      <c r="Q155" s="92"/>
    </row>
    <row r="156" spans="1:17" ht="17.25" hidden="1" customHeight="1" outlineLevel="2">
      <c r="A156" s="93"/>
      <c r="B156" s="47" t="s">
        <v>340</v>
      </c>
      <c r="C156" s="94" t="s">
        <v>341</v>
      </c>
      <c r="D156" s="48" t="s">
        <v>342</v>
      </c>
      <c r="E156" s="52"/>
      <c r="F156" s="193" t="s">
        <v>175</v>
      </c>
      <c r="G156" s="50" t="s">
        <v>175</v>
      </c>
      <c r="H156" s="57"/>
      <c r="I156" s="52" t="s">
        <v>175</v>
      </c>
      <c r="J156" s="89" t="s">
        <v>183</v>
      </c>
      <c r="K156" s="57"/>
      <c r="L156" s="50" t="s">
        <v>183</v>
      </c>
      <c r="M156" s="48" t="s">
        <v>170</v>
      </c>
      <c r="N156" s="57"/>
      <c r="O156" s="48" t="s">
        <v>170</v>
      </c>
      <c r="P156" s="48" t="s">
        <v>170</v>
      </c>
      <c r="Q156" s="57"/>
    </row>
    <row r="157" spans="1:17" ht="17.25" customHeight="1" collapsed="1">
      <c r="A157" s="35">
        <v>4</v>
      </c>
      <c r="B157" s="36" t="s">
        <v>343</v>
      </c>
      <c r="C157" s="492" t="s">
        <v>824</v>
      </c>
      <c r="D157" s="493"/>
      <c r="E157" s="38">
        <f>+AVERAGE(E158:E182)</f>
        <v>0.80333333333333334</v>
      </c>
      <c r="F157" s="177"/>
      <c r="G157" s="37"/>
      <c r="H157" s="37"/>
      <c r="I157" s="177"/>
      <c r="J157" s="37"/>
      <c r="K157" s="37"/>
      <c r="L157" s="37"/>
      <c r="M157" s="37"/>
      <c r="N157" s="37"/>
      <c r="O157" s="37"/>
      <c r="P157" s="37"/>
      <c r="Q157" s="38">
        <f>+AVERAGE(Q158:Q182)</f>
        <v>0.82666666666666666</v>
      </c>
    </row>
    <row r="158" spans="1:17" ht="17.25" hidden="1" customHeight="1" outlineLevel="1" collapsed="1">
      <c r="A158" s="46">
        <v>43104</v>
      </c>
      <c r="B158" s="72" t="s">
        <v>344</v>
      </c>
      <c r="C158" s="48" t="s">
        <v>345</v>
      </c>
      <c r="D158" s="48"/>
      <c r="E158" s="95">
        <v>0.7</v>
      </c>
      <c r="F158" s="178"/>
      <c r="G158" s="50"/>
      <c r="H158" s="96">
        <v>0.72</v>
      </c>
      <c r="I158" s="49"/>
      <c r="J158" s="50"/>
      <c r="K158" s="96">
        <v>0.72</v>
      </c>
      <c r="L158" s="50"/>
      <c r="M158" s="50"/>
      <c r="N158" s="96">
        <v>0.72</v>
      </c>
      <c r="O158" s="50"/>
      <c r="P158" s="50"/>
      <c r="Q158" s="194">
        <v>0.72</v>
      </c>
    </row>
    <row r="159" spans="1:17" ht="17.25" hidden="1" customHeight="1" outlineLevel="2">
      <c r="A159" s="46"/>
      <c r="B159" s="47" t="s">
        <v>346</v>
      </c>
      <c r="C159" s="48" t="s">
        <v>168</v>
      </c>
      <c r="D159" s="48" t="s">
        <v>347</v>
      </c>
      <c r="E159" s="49"/>
      <c r="F159" s="178" t="s">
        <v>183</v>
      </c>
      <c r="G159" s="89" t="s">
        <v>183</v>
      </c>
      <c r="H159" s="50"/>
      <c r="I159" s="66" t="s">
        <v>183</v>
      </c>
      <c r="J159" s="89" t="s">
        <v>183</v>
      </c>
      <c r="K159" s="50"/>
      <c r="L159" s="50" t="s">
        <v>183</v>
      </c>
      <c r="M159" s="89" t="s">
        <v>183</v>
      </c>
      <c r="N159" s="50"/>
      <c r="O159" s="89" t="s">
        <v>183</v>
      </c>
      <c r="P159" s="50" t="s">
        <v>170</v>
      </c>
      <c r="Q159" s="50"/>
    </row>
    <row r="160" spans="1:17" ht="17.25" hidden="1" customHeight="1" outlineLevel="2">
      <c r="A160" s="46"/>
      <c r="B160" s="47" t="s">
        <v>348</v>
      </c>
      <c r="C160" s="48" t="s">
        <v>168</v>
      </c>
      <c r="D160" s="48" t="s">
        <v>349</v>
      </c>
      <c r="E160" s="49"/>
      <c r="F160" s="178" t="s">
        <v>170</v>
      </c>
      <c r="G160" s="50" t="s">
        <v>170</v>
      </c>
      <c r="H160" s="50"/>
      <c r="I160" s="49" t="s">
        <v>170</v>
      </c>
      <c r="J160" s="50" t="s">
        <v>170</v>
      </c>
      <c r="K160" s="50"/>
      <c r="L160" s="50" t="s">
        <v>170</v>
      </c>
      <c r="M160" s="50" t="s">
        <v>170</v>
      </c>
      <c r="N160" s="50"/>
      <c r="O160" s="50" t="s">
        <v>170</v>
      </c>
      <c r="P160" s="50" t="s">
        <v>170</v>
      </c>
      <c r="Q160" s="50"/>
    </row>
    <row r="161" spans="1:17" ht="17.25" hidden="1" customHeight="1" outlineLevel="2">
      <c r="A161" s="46"/>
      <c r="B161" s="47" t="s">
        <v>350</v>
      </c>
      <c r="C161" s="48" t="s">
        <v>351</v>
      </c>
      <c r="D161" s="48" t="s">
        <v>270</v>
      </c>
      <c r="E161" s="49"/>
      <c r="F161" s="178" t="s">
        <v>170</v>
      </c>
      <c r="G161" s="50" t="s">
        <v>170</v>
      </c>
      <c r="H161" s="50"/>
      <c r="I161" s="49" t="s">
        <v>170</v>
      </c>
      <c r="J161" s="50" t="s">
        <v>170</v>
      </c>
      <c r="K161" s="50"/>
      <c r="L161" s="50" t="s">
        <v>170</v>
      </c>
      <c r="M161" s="50" t="s">
        <v>170</v>
      </c>
      <c r="N161" s="50"/>
      <c r="O161" s="50" t="s">
        <v>170</v>
      </c>
      <c r="P161" s="50" t="s">
        <v>170</v>
      </c>
      <c r="Q161" s="50"/>
    </row>
    <row r="162" spans="1:17" ht="17.25" hidden="1" customHeight="1" outlineLevel="2">
      <c r="A162" s="46"/>
      <c r="B162" s="47" t="s">
        <v>352</v>
      </c>
      <c r="C162" s="48" t="s">
        <v>168</v>
      </c>
      <c r="D162" s="48" t="s">
        <v>347</v>
      </c>
      <c r="E162" s="49"/>
      <c r="F162" s="178" t="s">
        <v>175</v>
      </c>
      <c r="G162" s="50" t="s">
        <v>175</v>
      </c>
      <c r="H162" s="50"/>
      <c r="I162" s="49" t="s">
        <v>175</v>
      </c>
      <c r="J162" s="89" t="s">
        <v>183</v>
      </c>
      <c r="K162" s="50"/>
      <c r="L162" s="50" t="s">
        <v>183</v>
      </c>
      <c r="M162" s="89" t="s">
        <v>183</v>
      </c>
      <c r="N162" s="50"/>
      <c r="O162" s="89" t="s">
        <v>183</v>
      </c>
      <c r="P162" s="89" t="s">
        <v>183</v>
      </c>
      <c r="Q162" s="50"/>
    </row>
    <row r="163" spans="1:17" ht="17.25" hidden="1" customHeight="1" outlineLevel="2">
      <c r="A163" s="46"/>
      <c r="B163" s="47" t="s">
        <v>353</v>
      </c>
      <c r="C163" s="48" t="s">
        <v>168</v>
      </c>
      <c r="D163" s="48" t="s">
        <v>347</v>
      </c>
      <c r="E163" s="49"/>
      <c r="F163" s="178" t="s">
        <v>175</v>
      </c>
      <c r="G163" s="89" t="s">
        <v>183</v>
      </c>
      <c r="H163" s="50"/>
      <c r="I163" s="66" t="s">
        <v>183</v>
      </c>
      <c r="J163" s="89" t="s">
        <v>183</v>
      </c>
      <c r="K163" s="50"/>
      <c r="L163" s="50" t="s">
        <v>170</v>
      </c>
      <c r="M163" s="50" t="s">
        <v>170</v>
      </c>
      <c r="N163" s="50"/>
      <c r="O163" s="50" t="s">
        <v>170</v>
      </c>
      <c r="P163" s="50" t="s">
        <v>170</v>
      </c>
      <c r="Q163" s="50"/>
    </row>
    <row r="164" spans="1:17" ht="17.25" hidden="1" customHeight="1" outlineLevel="2">
      <c r="A164" s="46"/>
      <c r="B164" s="47" t="s">
        <v>354</v>
      </c>
      <c r="C164" s="48" t="s">
        <v>168</v>
      </c>
      <c r="D164" s="48" t="s">
        <v>347</v>
      </c>
      <c r="E164" s="49"/>
      <c r="F164" s="178" t="s">
        <v>175</v>
      </c>
      <c r="G164" s="89" t="s">
        <v>183</v>
      </c>
      <c r="H164" s="50"/>
      <c r="I164" s="66" t="s">
        <v>183</v>
      </c>
      <c r="J164" s="89" t="s">
        <v>183</v>
      </c>
      <c r="K164" s="50"/>
      <c r="L164" s="50" t="s">
        <v>170</v>
      </c>
      <c r="M164" s="50" t="s">
        <v>170</v>
      </c>
      <c r="N164" s="50"/>
      <c r="O164" s="50" t="s">
        <v>170</v>
      </c>
      <c r="P164" s="50" t="s">
        <v>170</v>
      </c>
      <c r="Q164" s="50"/>
    </row>
    <row r="165" spans="1:17" ht="17.25" hidden="1" customHeight="1" outlineLevel="2">
      <c r="A165" s="46"/>
      <c r="B165" s="47" t="s">
        <v>355</v>
      </c>
      <c r="C165" s="48" t="s">
        <v>168</v>
      </c>
      <c r="D165" s="48" t="s">
        <v>347</v>
      </c>
      <c r="E165" s="49"/>
      <c r="F165" s="178" t="s">
        <v>175</v>
      </c>
      <c r="G165" s="89" t="s">
        <v>183</v>
      </c>
      <c r="H165" s="50"/>
      <c r="I165" s="66" t="s">
        <v>183</v>
      </c>
      <c r="J165" s="89" t="s">
        <v>183</v>
      </c>
      <c r="K165" s="50"/>
      <c r="L165" s="50" t="s">
        <v>170</v>
      </c>
      <c r="M165" s="50" t="s">
        <v>170</v>
      </c>
      <c r="N165" s="50"/>
      <c r="O165" s="50" t="s">
        <v>170</v>
      </c>
      <c r="P165" s="50" t="s">
        <v>170</v>
      </c>
      <c r="Q165" s="50"/>
    </row>
    <row r="166" spans="1:17" ht="17.25" hidden="1" customHeight="1" outlineLevel="2">
      <c r="A166" s="46"/>
      <c r="B166" s="47" t="s">
        <v>356</v>
      </c>
      <c r="C166" s="48" t="s">
        <v>173</v>
      </c>
      <c r="D166" s="48" t="s">
        <v>357</v>
      </c>
      <c r="E166" s="49"/>
      <c r="F166" s="178" t="s">
        <v>175</v>
      </c>
      <c r="G166" s="89" t="s">
        <v>183</v>
      </c>
      <c r="H166" s="50"/>
      <c r="I166" s="66" t="s">
        <v>183</v>
      </c>
      <c r="J166" s="89" t="s">
        <v>183</v>
      </c>
      <c r="K166" s="50"/>
      <c r="L166" s="50" t="s">
        <v>183</v>
      </c>
      <c r="M166" s="50" t="s">
        <v>170</v>
      </c>
      <c r="N166" s="50"/>
      <c r="O166" s="50" t="s">
        <v>170</v>
      </c>
      <c r="P166" s="50" t="s">
        <v>170</v>
      </c>
      <c r="Q166" s="50"/>
    </row>
    <row r="167" spans="1:17" ht="17.25" hidden="1" customHeight="1" outlineLevel="2">
      <c r="A167" s="46"/>
      <c r="B167" s="47" t="s">
        <v>358</v>
      </c>
      <c r="C167" s="48" t="s">
        <v>238</v>
      </c>
      <c r="D167" s="48" t="s">
        <v>359</v>
      </c>
      <c r="E167" s="49"/>
      <c r="F167" s="178" t="s">
        <v>175</v>
      </c>
      <c r="G167" s="50" t="s">
        <v>175</v>
      </c>
      <c r="H167" s="50"/>
      <c r="I167" s="49" t="s">
        <v>175</v>
      </c>
      <c r="J167" s="89" t="s">
        <v>183</v>
      </c>
      <c r="K167" s="50"/>
      <c r="L167" s="50" t="s">
        <v>183</v>
      </c>
      <c r="M167" s="89" t="s">
        <v>183</v>
      </c>
      <c r="N167" s="50"/>
      <c r="O167" s="89" t="s">
        <v>183</v>
      </c>
      <c r="P167" s="50" t="s">
        <v>170</v>
      </c>
      <c r="Q167" s="50"/>
    </row>
    <row r="168" spans="1:17" ht="17.25" hidden="1" customHeight="1" outlineLevel="2">
      <c r="A168" s="46"/>
      <c r="B168" s="47" t="s">
        <v>360</v>
      </c>
      <c r="C168" s="48" t="s">
        <v>361</v>
      </c>
      <c r="D168" s="48" t="s">
        <v>362</v>
      </c>
      <c r="E168" s="49"/>
      <c r="F168" s="178" t="s">
        <v>170</v>
      </c>
      <c r="G168" s="50" t="s">
        <v>170</v>
      </c>
      <c r="H168" s="50"/>
      <c r="I168" s="49" t="s">
        <v>170</v>
      </c>
      <c r="J168" s="50" t="s">
        <v>170</v>
      </c>
      <c r="K168" s="50"/>
      <c r="L168" s="50" t="s">
        <v>170</v>
      </c>
      <c r="M168" s="50" t="s">
        <v>170</v>
      </c>
      <c r="N168" s="50"/>
      <c r="O168" s="50" t="s">
        <v>170</v>
      </c>
      <c r="P168" s="50" t="s">
        <v>170</v>
      </c>
      <c r="Q168" s="50"/>
    </row>
    <row r="169" spans="1:17" ht="17.25" hidden="1" customHeight="1" outlineLevel="2">
      <c r="A169" s="46"/>
      <c r="B169" s="47" t="s">
        <v>363</v>
      </c>
      <c r="C169" s="48" t="s">
        <v>364</v>
      </c>
      <c r="D169" s="48" t="s">
        <v>347</v>
      </c>
      <c r="E169" s="49"/>
      <c r="F169" s="178" t="s">
        <v>175</v>
      </c>
      <c r="G169" s="50" t="s">
        <v>175</v>
      </c>
      <c r="H169" s="50"/>
      <c r="I169" s="66" t="s">
        <v>183</v>
      </c>
      <c r="J169" s="89" t="s">
        <v>183</v>
      </c>
      <c r="K169" s="50"/>
      <c r="L169" s="50" t="s">
        <v>170</v>
      </c>
      <c r="M169" s="50" t="s">
        <v>170</v>
      </c>
      <c r="N169" s="50"/>
      <c r="O169" s="50" t="s">
        <v>170</v>
      </c>
      <c r="P169" s="50" t="s">
        <v>170</v>
      </c>
      <c r="Q169" s="50"/>
    </row>
    <row r="170" spans="1:17" ht="17.25" hidden="1" customHeight="1" outlineLevel="2">
      <c r="A170" s="46"/>
      <c r="B170" s="47" t="s">
        <v>365</v>
      </c>
      <c r="C170" s="48" t="s">
        <v>364</v>
      </c>
      <c r="D170" s="48" t="s">
        <v>347</v>
      </c>
      <c r="E170" s="49"/>
      <c r="F170" s="178" t="s">
        <v>175</v>
      </c>
      <c r="G170" s="50" t="s">
        <v>175</v>
      </c>
      <c r="H170" s="50"/>
      <c r="I170" s="49" t="s">
        <v>175</v>
      </c>
      <c r="J170" s="87" t="s">
        <v>175</v>
      </c>
      <c r="K170" s="50"/>
      <c r="L170" s="50" t="s">
        <v>175</v>
      </c>
      <c r="M170" s="87" t="s">
        <v>175</v>
      </c>
      <c r="N170" s="50"/>
      <c r="O170" s="87" t="s">
        <v>175</v>
      </c>
      <c r="P170" s="87" t="s">
        <v>175</v>
      </c>
      <c r="Q170" s="50"/>
    </row>
    <row r="171" spans="1:17" ht="17.25" hidden="1" customHeight="1" outlineLevel="2">
      <c r="A171" s="46"/>
      <c r="B171" s="47" t="s">
        <v>366</v>
      </c>
      <c r="C171" s="48" t="s">
        <v>364</v>
      </c>
      <c r="D171" s="48" t="s">
        <v>347</v>
      </c>
      <c r="E171" s="49"/>
      <c r="F171" s="178" t="s">
        <v>175</v>
      </c>
      <c r="G171" s="50" t="s">
        <v>175</v>
      </c>
      <c r="H171" s="50"/>
      <c r="I171" s="49" t="s">
        <v>175</v>
      </c>
      <c r="J171" s="89" t="s">
        <v>183</v>
      </c>
      <c r="K171" s="50"/>
      <c r="L171" s="50" t="s">
        <v>183</v>
      </c>
      <c r="M171" s="89" t="s">
        <v>183</v>
      </c>
      <c r="N171" s="50"/>
      <c r="O171" s="89" t="s">
        <v>183</v>
      </c>
      <c r="P171" s="89" t="s">
        <v>183</v>
      </c>
      <c r="Q171" s="50"/>
    </row>
    <row r="172" spans="1:17" ht="17.25" hidden="1" customHeight="1" outlineLevel="2">
      <c r="A172" s="46"/>
      <c r="B172" s="47" t="s">
        <v>328</v>
      </c>
      <c r="C172" s="48" t="s">
        <v>269</v>
      </c>
      <c r="D172" s="48" t="s">
        <v>270</v>
      </c>
      <c r="E172" s="49"/>
      <c r="F172" s="178" t="s">
        <v>175</v>
      </c>
      <c r="G172" s="50" t="s">
        <v>175</v>
      </c>
      <c r="H172" s="50"/>
      <c r="I172" s="49" t="s">
        <v>175</v>
      </c>
      <c r="J172" s="89" t="s">
        <v>183</v>
      </c>
      <c r="K172" s="50"/>
      <c r="L172" s="50" t="s">
        <v>183</v>
      </c>
      <c r="M172" s="89" t="s">
        <v>183</v>
      </c>
      <c r="N172" s="50"/>
      <c r="O172" s="89" t="s">
        <v>183</v>
      </c>
      <c r="P172" s="89" t="s">
        <v>183</v>
      </c>
      <c r="Q172" s="50"/>
    </row>
    <row r="173" spans="1:17" ht="17.25" hidden="1" customHeight="1" outlineLevel="1" collapsed="1">
      <c r="A173" s="46">
        <v>45355</v>
      </c>
      <c r="B173" s="72" t="s">
        <v>367</v>
      </c>
      <c r="C173" s="51" t="s">
        <v>345</v>
      </c>
      <c r="D173" s="51"/>
      <c r="E173" s="95">
        <v>0.81</v>
      </c>
      <c r="F173" s="195"/>
      <c r="G173" s="50"/>
      <c r="H173" s="97">
        <v>0.81</v>
      </c>
      <c r="I173" s="196"/>
      <c r="J173" s="50"/>
      <c r="K173" s="97">
        <v>0.81</v>
      </c>
      <c r="L173" s="50"/>
      <c r="M173" s="50"/>
      <c r="N173" s="97">
        <v>0.81</v>
      </c>
      <c r="O173" s="50"/>
      <c r="P173" s="50"/>
      <c r="Q173" s="197">
        <v>0.81</v>
      </c>
    </row>
    <row r="174" spans="1:17" ht="17.25" hidden="1" customHeight="1" outlineLevel="2">
      <c r="A174" s="46"/>
      <c r="B174" s="47" t="s">
        <v>368</v>
      </c>
      <c r="C174" s="51" t="s">
        <v>238</v>
      </c>
      <c r="D174" s="48" t="s">
        <v>369</v>
      </c>
      <c r="E174" s="98"/>
      <c r="F174" s="192" t="s">
        <v>183</v>
      </c>
      <c r="G174" s="90" t="s">
        <v>170</v>
      </c>
      <c r="H174" s="99"/>
      <c r="I174" s="66" t="s">
        <v>170</v>
      </c>
      <c r="J174" s="90" t="s">
        <v>170</v>
      </c>
      <c r="K174" s="99"/>
      <c r="L174" s="90" t="s">
        <v>170</v>
      </c>
      <c r="M174" s="90" t="s">
        <v>170</v>
      </c>
      <c r="N174" s="99"/>
      <c r="O174" s="90" t="s">
        <v>170</v>
      </c>
      <c r="P174" s="90" t="s">
        <v>170</v>
      </c>
      <c r="Q174" s="99"/>
    </row>
    <row r="175" spans="1:17" ht="17.25" hidden="1" customHeight="1" outlineLevel="2">
      <c r="A175" s="46"/>
      <c r="B175" s="47" t="s">
        <v>825</v>
      </c>
      <c r="C175" s="51" t="s">
        <v>168</v>
      </c>
      <c r="D175" s="48" t="s">
        <v>347</v>
      </c>
      <c r="E175" s="98"/>
      <c r="F175" s="178" t="s">
        <v>175</v>
      </c>
      <c r="G175" s="99"/>
      <c r="H175" s="99"/>
      <c r="I175" s="49" t="s">
        <v>175</v>
      </c>
      <c r="J175" s="172" t="s">
        <v>183</v>
      </c>
      <c r="K175" s="99"/>
      <c r="L175" s="49" t="s">
        <v>183</v>
      </c>
      <c r="M175" s="172" t="s">
        <v>183</v>
      </c>
      <c r="N175" s="99"/>
      <c r="O175" s="172" t="s">
        <v>183</v>
      </c>
      <c r="P175" s="172" t="s">
        <v>183</v>
      </c>
      <c r="Q175" s="99"/>
    </row>
    <row r="176" spans="1:17" ht="17.25" hidden="1" customHeight="1" outlineLevel="2">
      <c r="A176" s="46"/>
      <c r="B176" s="47" t="s">
        <v>826</v>
      </c>
      <c r="C176" s="51" t="s">
        <v>168</v>
      </c>
      <c r="D176" s="48" t="s">
        <v>347</v>
      </c>
      <c r="E176" s="98"/>
      <c r="F176" s="178" t="s">
        <v>175</v>
      </c>
      <c r="G176" s="99"/>
      <c r="H176" s="99"/>
      <c r="I176" s="49" t="s">
        <v>175</v>
      </c>
      <c r="J176" s="49" t="s">
        <v>175</v>
      </c>
      <c r="K176" s="99"/>
      <c r="L176" s="49" t="s">
        <v>175</v>
      </c>
      <c r="M176" s="172" t="s">
        <v>183</v>
      </c>
      <c r="N176" s="99"/>
      <c r="O176" s="172" t="s">
        <v>183</v>
      </c>
      <c r="P176" s="172" t="s">
        <v>183</v>
      </c>
      <c r="Q176" s="99"/>
    </row>
    <row r="177" spans="1:17" ht="17.25" hidden="1" customHeight="1" outlineLevel="2">
      <c r="A177" s="46"/>
      <c r="B177" s="47" t="s">
        <v>827</v>
      </c>
      <c r="C177" s="51" t="s">
        <v>168</v>
      </c>
      <c r="D177" s="48" t="s">
        <v>347</v>
      </c>
      <c r="E177" s="98"/>
      <c r="F177" s="178" t="s">
        <v>175</v>
      </c>
      <c r="G177" s="99"/>
      <c r="H177" s="99"/>
      <c r="I177" s="49" t="s">
        <v>175</v>
      </c>
      <c r="J177" s="49" t="s">
        <v>175</v>
      </c>
      <c r="K177" s="99"/>
      <c r="L177" s="49" t="s">
        <v>175</v>
      </c>
      <c r="M177" s="172" t="s">
        <v>183</v>
      </c>
      <c r="N177" s="99"/>
      <c r="O177" s="172" t="s">
        <v>183</v>
      </c>
      <c r="P177" s="172" t="s">
        <v>183</v>
      </c>
      <c r="Q177" s="99"/>
    </row>
    <row r="178" spans="1:17" ht="17.25" hidden="1" customHeight="1" outlineLevel="2">
      <c r="A178" s="46"/>
      <c r="B178" s="47" t="s">
        <v>358</v>
      </c>
      <c r="C178" s="51" t="s">
        <v>168</v>
      </c>
      <c r="D178" s="48" t="s">
        <v>347</v>
      </c>
      <c r="E178" s="98"/>
      <c r="F178" s="178" t="s">
        <v>175</v>
      </c>
      <c r="G178" s="99"/>
      <c r="H178" s="99"/>
      <c r="I178" s="49" t="s">
        <v>175</v>
      </c>
      <c r="J178" s="49" t="s">
        <v>175</v>
      </c>
      <c r="K178" s="99"/>
      <c r="L178" s="49" t="s">
        <v>175</v>
      </c>
      <c r="M178" s="49" t="s">
        <v>175</v>
      </c>
      <c r="N178" s="99"/>
      <c r="O178" s="49" t="s">
        <v>175</v>
      </c>
      <c r="P178" s="49" t="s">
        <v>175</v>
      </c>
      <c r="Q178" s="99"/>
    </row>
    <row r="179" spans="1:17" ht="17.25" hidden="1" customHeight="1" outlineLevel="2">
      <c r="A179" s="46"/>
      <c r="B179" s="47" t="s">
        <v>828</v>
      </c>
      <c r="C179" s="51" t="s">
        <v>238</v>
      </c>
      <c r="D179" s="48" t="s">
        <v>369</v>
      </c>
      <c r="E179" s="198"/>
      <c r="F179" s="178" t="s">
        <v>175</v>
      </c>
      <c r="G179" s="199"/>
      <c r="H179" s="199"/>
      <c r="I179" s="49" t="s">
        <v>175</v>
      </c>
      <c r="J179" s="49" t="s">
        <v>175</v>
      </c>
      <c r="K179" s="199"/>
      <c r="L179" s="49" t="s">
        <v>175</v>
      </c>
      <c r="M179" s="49" t="s">
        <v>175</v>
      </c>
      <c r="N179" s="199"/>
      <c r="O179" s="49" t="s">
        <v>175</v>
      </c>
      <c r="P179" s="49" t="s">
        <v>175</v>
      </c>
      <c r="Q179" s="199"/>
    </row>
    <row r="180" spans="1:17" ht="17.25" hidden="1" customHeight="1" outlineLevel="2">
      <c r="A180" s="46"/>
      <c r="B180" s="47" t="s">
        <v>223</v>
      </c>
      <c r="C180" s="51" t="s">
        <v>168</v>
      </c>
      <c r="D180" s="48" t="s">
        <v>347</v>
      </c>
      <c r="E180" s="198"/>
      <c r="F180" s="178" t="s">
        <v>175</v>
      </c>
      <c r="G180" s="199"/>
      <c r="H180" s="199"/>
      <c r="I180" s="49" t="s">
        <v>175</v>
      </c>
      <c r="J180" s="49" t="s">
        <v>175</v>
      </c>
      <c r="K180" s="199"/>
      <c r="L180" s="49" t="s">
        <v>175</v>
      </c>
      <c r="M180" s="49" t="s">
        <v>175</v>
      </c>
      <c r="N180" s="199"/>
      <c r="O180" s="49" t="s">
        <v>175</v>
      </c>
      <c r="P180" s="49" t="s">
        <v>175</v>
      </c>
      <c r="Q180" s="199"/>
    </row>
    <row r="181" spans="1:17" ht="17.25" hidden="1" customHeight="1" outlineLevel="2">
      <c r="A181" s="46"/>
      <c r="B181" s="47" t="s">
        <v>328</v>
      </c>
      <c r="C181" s="51" t="s">
        <v>829</v>
      </c>
      <c r="D181" s="48" t="s">
        <v>830</v>
      </c>
      <c r="E181" s="198"/>
      <c r="F181" s="178" t="s">
        <v>175</v>
      </c>
      <c r="G181" s="199"/>
      <c r="H181" s="199"/>
      <c r="I181" s="49" t="s">
        <v>175</v>
      </c>
      <c r="J181" s="49" t="s">
        <v>175</v>
      </c>
      <c r="K181" s="199"/>
      <c r="L181" s="49" t="s">
        <v>175</v>
      </c>
      <c r="M181" s="49" t="s">
        <v>175</v>
      </c>
      <c r="N181" s="199"/>
      <c r="O181" s="49" t="s">
        <v>175</v>
      </c>
      <c r="P181" s="49" t="s">
        <v>175</v>
      </c>
      <c r="Q181" s="199"/>
    </row>
    <row r="182" spans="1:17" ht="17.25" hidden="1" customHeight="1" outlineLevel="1" collapsed="1">
      <c r="A182" s="46">
        <v>45386</v>
      </c>
      <c r="B182" s="72" t="s">
        <v>370</v>
      </c>
      <c r="C182" s="48" t="s">
        <v>166</v>
      </c>
      <c r="D182" s="48"/>
      <c r="E182" s="95">
        <v>0.9</v>
      </c>
      <c r="F182" s="178"/>
      <c r="G182" s="50"/>
      <c r="H182" s="96">
        <v>0.95</v>
      </c>
      <c r="I182" s="49"/>
      <c r="J182" s="50"/>
      <c r="K182" s="96">
        <v>0.95</v>
      </c>
      <c r="L182" s="50"/>
      <c r="M182" s="50"/>
      <c r="N182" s="96">
        <v>0.95</v>
      </c>
      <c r="O182" s="50"/>
      <c r="P182" s="50"/>
      <c r="Q182" s="194">
        <v>0.95</v>
      </c>
    </row>
    <row r="183" spans="1:17" ht="17.25" hidden="1" customHeight="1" outlineLevel="2">
      <c r="A183" s="46"/>
      <c r="B183" s="47" t="s">
        <v>371</v>
      </c>
      <c r="C183" s="51" t="s">
        <v>238</v>
      </c>
      <c r="D183" s="48" t="s">
        <v>372</v>
      </c>
      <c r="E183" s="100"/>
      <c r="F183" s="178" t="s">
        <v>170</v>
      </c>
      <c r="G183" s="178" t="s">
        <v>170</v>
      </c>
      <c r="H183" s="101"/>
      <c r="I183" s="49" t="s">
        <v>170</v>
      </c>
      <c r="J183" s="49" t="s">
        <v>170</v>
      </c>
      <c r="K183" s="101"/>
      <c r="L183" s="49" t="s">
        <v>170</v>
      </c>
      <c r="M183" s="49" t="s">
        <v>170</v>
      </c>
      <c r="N183" s="101"/>
      <c r="O183" s="49" t="s">
        <v>170</v>
      </c>
      <c r="P183" s="49" t="s">
        <v>170</v>
      </c>
      <c r="Q183" s="101"/>
    </row>
    <row r="184" spans="1:17" ht="17.25" hidden="1" customHeight="1" outlineLevel="2">
      <c r="A184" s="46"/>
      <c r="B184" s="47" t="s">
        <v>373</v>
      </c>
      <c r="C184" s="51" t="s">
        <v>173</v>
      </c>
      <c r="D184" s="48" t="s">
        <v>374</v>
      </c>
      <c r="E184" s="100"/>
      <c r="F184" s="178" t="s">
        <v>170</v>
      </c>
      <c r="G184" s="178" t="s">
        <v>170</v>
      </c>
      <c r="H184" s="101"/>
      <c r="I184" s="49" t="s">
        <v>170</v>
      </c>
      <c r="J184" s="49" t="s">
        <v>170</v>
      </c>
      <c r="K184" s="101"/>
      <c r="L184" s="49" t="s">
        <v>170</v>
      </c>
      <c r="M184" s="49" t="s">
        <v>170</v>
      </c>
      <c r="N184" s="101"/>
      <c r="O184" s="49" t="s">
        <v>170</v>
      </c>
      <c r="P184" s="49" t="s">
        <v>170</v>
      </c>
      <c r="Q184" s="101"/>
    </row>
    <row r="185" spans="1:17" ht="17.25" hidden="1" customHeight="1" outlineLevel="2">
      <c r="A185" s="46"/>
      <c r="B185" s="47" t="s">
        <v>375</v>
      </c>
      <c r="C185" s="51" t="s">
        <v>168</v>
      </c>
      <c r="D185" s="48" t="s">
        <v>376</v>
      </c>
      <c r="E185" s="100"/>
      <c r="F185" s="178" t="s">
        <v>170</v>
      </c>
      <c r="G185" s="178" t="s">
        <v>170</v>
      </c>
      <c r="H185" s="101"/>
      <c r="I185" s="49" t="s">
        <v>170</v>
      </c>
      <c r="J185" s="49" t="s">
        <v>170</v>
      </c>
      <c r="K185" s="101"/>
      <c r="L185" s="49" t="s">
        <v>170</v>
      </c>
      <c r="M185" s="49" t="s">
        <v>170</v>
      </c>
      <c r="N185" s="101"/>
      <c r="O185" s="49" t="s">
        <v>170</v>
      </c>
      <c r="P185" s="49" t="s">
        <v>170</v>
      </c>
      <c r="Q185" s="101"/>
    </row>
    <row r="186" spans="1:17" ht="17.25" hidden="1" customHeight="1" outlineLevel="2">
      <c r="A186" s="46"/>
      <c r="B186" s="47" t="s">
        <v>328</v>
      </c>
      <c r="C186" s="51" t="s">
        <v>173</v>
      </c>
      <c r="D186" s="48" t="s">
        <v>374</v>
      </c>
      <c r="E186" s="102"/>
      <c r="F186" s="193" t="s">
        <v>175</v>
      </c>
      <c r="G186" s="101"/>
      <c r="H186" s="101"/>
      <c r="I186" s="52" t="s">
        <v>175</v>
      </c>
      <c r="J186" s="200" t="s">
        <v>175</v>
      </c>
      <c r="K186" s="101"/>
      <c r="L186" s="52" t="s">
        <v>175</v>
      </c>
      <c r="M186" s="200" t="s">
        <v>175</v>
      </c>
      <c r="N186" s="101"/>
      <c r="O186" s="200" t="s">
        <v>175</v>
      </c>
      <c r="P186" s="201" t="s">
        <v>183</v>
      </c>
      <c r="Q186" s="101"/>
    </row>
    <row r="187" spans="1:17" ht="17.25" customHeight="1" collapsed="1">
      <c r="A187" s="35">
        <v>5</v>
      </c>
      <c r="B187" s="36" t="s">
        <v>377</v>
      </c>
      <c r="C187" s="492" t="s">
        <v>831</v>
      </c>
      <c r="D187" s="493"/>
      <c r="E187" s="38">
        <f>+AVERAGE(E188:E210)</f>
        <v>0.71666666666666667</v>
      </c>
      <c r="F187" s="177"/>
      <c r="G187" s="37"/>
      <c r="H187" s="37"/>
      <c r="I187" s="177"/>
      <c r="J187" s="37"/>
      <c r="K187" s="37"/>
      <c r="L187" s="37"/>
      <c r="M187" s="37"/>
      <c r="N187" s="37"/>
      <c r="O187" s="37"/>
      <c r="P187" s="37"/>
      <c r="Q187" s="38">
        <f>+AVERAGE(Q188,Q191,Q210)</f>
        <v>0.79999999999999993</v>
      </c>
    </row>
    <row r="188" spans="1:17" ht="17.25" hidden="1" customHeight="1" outlineLevel="1" collapsed="1">
      <c r="A188" s="46">
        <v>5</v>
      </c>
      <c r="B188" s="72" t="s">
        <v>378</v>
      </c>
      <c r="C188" s="48" t="s">
        <v>379</v>
      </c>
      <c r="D188" s="48"/>
      <c r="E188" s="103">
        <v>0.95</v>
      </c>
      <c r="F188" s="178"/>
      <c r="G188" s="50"/>
      <c r="H188" s="104">
        <v>0.98</v>
      </c>
      <c r="I188" s="49"/>
      <c r="J188" s="50"/>
      <c r="K188" s="104">
        <v>0.98</v>
      </c>
      <c r="L188" s="50"/>
      <c r="M188" s="50"/>
      <c r="N188" s="104">
        <v>0.98</v>
      </c>
      <c r="O188" s="50"/>
      <c r="P188" s="50"/>
      <c r="Q188" s="202">
        <v>0.98</v>
      </c>
    </row>
    <row r="189" spans="1:17" ht="17.25" hidden="1" customHeight="1" outlineLevel="2">
      <c r="A189" s="46"/>
      <c r="B189" s="47" t="s">
        <v>380</v>
      </c>
      <c r="C189" s="48" t="s">
        <v>381</v>
      </c>
      <c r="D189" s="48" t="s">
        <v>382</v>
      </c>
      <c r="E189" s="49"/>
      <c r="F189" s="178" t="s">
        <v>175</v>
      </c>
      <c r="G189" s="50" t="s">
        <v>175</v>
      </c>
      <c r="H189" s="50"/>
      <c r="I189" s="49" t="s">
        <v>175</v>
      </c>
      <c r="J189" s="48" t="s">
        <v>170</v>
      </c>
      <c r="K189" s="50"/>
      <c r="L189" s="48" t="s">
        <v>170</v>
      </c>
      <c r="M189" s="48" t="s">
        <v>170</v>
      </c>
      <c r="N189" s="50"/>
      <c r="O189" s="48" t="s">
        <v>170</v>
      </c>
      <c r="P189" s="48" t="s">
        <v>170</v>
      </c>
      <c r="Q189" s="50"/>
    </row>
    <row r="190" spans="1:17" ht="17.25" hidden="1" customHeight="1" outlineLevel="2">
      <c r="A190" s="46"/>
      <c r="B190" s="47" t="s">
        <v>383</v>
      </c>
      <c r="C190" s="48" t="s">
        <v>381</v>
      </c>
      <c r="D190" s="48" t="s">
        <v>384</v>
      </c>
      <c r="E190" s="49"/>
      <c r="F190" s="178" t="s">
        <v>175</v>
      </c>
      <c r="G190" s="50" t="s">
        <v>175</v>
      </c>
      <c r="H190" s="50"/>
      <c r="I190" s="49" t="s">
        <v>175</v>
      </c>
      <c r="J190" s="48" t="s">
        <v>170</v>
      </c>
      <c r="K190" s="50"/>
      <c r="L190" s="48" t="s">
        <v>170</v>
      </c>
      <c r="M190" s="48" t="s">
        <v>170</v>
      </c>
      <c r="N190" s="50"/>
      <c r="O190" s="48" t="s">
        <v>170</v>
      </c>
      <c r="P190" s="48" t="s">
        <v>170</v>
      </c>
      <c r="Q190" s="50"/>
    </row>
    <row r="191" spans="1:17" ht="26.55" hidden="1" customHeight="1" outlineLevel="1" collapsed="1">
      <c r="A191" s="46" t="s">
        <v>385</v>
      </c>
      <c r="B191" s="72" t="s">
        <v>386</v>
      </c>
      <c r="C191" s="48" t="s">
        <v>379</v>
      </c>
      <c r="D191" s="48"/>
      <c r="E191" s="105">
        <v>0.3</v>
      </c>
      <c r="F191" s="178"/>
      <c r="G191" s="50"/>
      <c r="H191" s="106">
        <v>0.5</v>
      </c>
      <c r="I191" s="49"/>
      <c r="J191" s="50"/>
      <c r="K191" s="106">
        <v>0.5</v>
      </c>
      <c r="L191" s="50"/>
      <c r="M191" s="50"/>
      <c r="N191" s="106">
        <v>0.52</v>
      </c>
      <c r="O191" s="50"/>
      <c r="P191" s="50"/>
      <c r="Q191" s="203">
        <v>0.52</v>
      </c>
    </row>
    <row r="192" spans="1:17" ht="17.25" hidden="1" customHeight="1" outlineLevel="3">
      <c r="A192" s="46"/>
      <c r="B192" s="47" t="s">
        <v>387</v>
      </c>
      <c r="C192" s="48" t="s">
        <v>173</v>
      </c>
      <c r="D192" s="48" t="s">
        <v>388</v>
      </c>
      <c r="E192" s="49"/>
      <c r="F192" s="178" t="s">
        <v>170</v>
      </c>
      <c r="G192" s="50" t="s">
        <v>170</v>
      </c>
      <c r="H192" s="50"/>
      <c r="I192" s="49" t="s">
        <v>170</v>
      </c>
      <c r="J192" s="50" t="s">
        <v>170</v>
      </c>
      <c r="K192" s="50"/>
      <c r="L192" s="50" t="s">
        <v>170</v>
      </c>
      <c r="M192" s="50" t="s">
        <v>170</v>
      </c>
      <c r="N192" s="50"/>
      <c r="O192" s="50" t="s">
        <v>170</v>
      </c>
      <c r="P192" s="50" t="s">
        <v>170</v>
      </c>
      <c r="Q192" s="50"/>
    </row>
    <row r="193" spans="1:17" ht="17.25" hidden="1" customHeight="1" outlineLevel="3">
      <c r="A193" s="46"/>
      <c r="B193" s="47" t="s">
        <v>389</v>
      </c>
      <c r="C193" s="48" t="s">
        <v>390</v>
      </c>
      <c r="D193" s="48" t="s">
        <v>391</v>
      </c>
      <c r="E193" s="49"/>
      <c r="F193" s="178" t="s">
        <v>175</v>
      </c>
      <c r="G193" s="50" t="s">
        <v>183</v>
      </c>
      <c r="H193" s="50"/>
      <c r="I193" s="49" t="s">
        <v>170</v>
      </c>
      <c r="J193" s="50" t="s">
        <v>170</v>
      </c>
      <c r="K193" s="50"/>
      <c r="L193" s="50" t="s">
        <v>170</v>
      </c>
      <c r="M193" s="50" t="s">
        <v>170</v>
      </c>
      <c r="N193" s="50"/>
      <c r="O193" s="50" t="s">
        <v>170</v>
      </c>
      <c r="P193" s="50" t="s">
        <v>170</v>
      </c>
      <c r="Q193" s="50"/>
    </row>
    <row r="194" spans="1:17" ht="17.25" hidden="1" customHeight="1" outlineLevel="3">
      <c r="A194" s="46"/>
      <c r="B194" s="69" t="s">
        <v>392</v>
      </c>
      <c r="C194" s="48" t="s">
        <v>173</v>
      </c>
      <c r="D194" s="48" t="s">
        <v>388</v>
      </c>
      <c r="E194" s="49"/>
      <c r="F194" s="178" t="s">
        <v>175</v>
      </c>
      <c r="G194" s="50" t="s">
        <v>175</v>
      </c>
      <c r="H194" s="50"/>
      <c r="I194" s="49" t="s">
        <v>170</v>
      </c>
      <c r="J194" s="50" t="s">
        <v>170</v>
      </c>
      <c r="K194" s="50"/>
      <c r="L194" s="50" t="s">
        <v>170</v>
      </c>
      <c r="M194" s="50" t="s">
        <v>170</v>
      </c>
      <c r="N194" s="50"/>
      <c r="O194" s="50" t="s">
        <v>170</v>
      </c>
      <c r="P194" s="50" t="s">
        <v>170</v>
      </c>
      <c r="Q194" s="50"/>
    </row>
    <row r="195" spans="1:17" ht="17.25" hidden="1" customHeight="1" outlineLevel="3">
      <c r="A195" s="46"/>
      <c r="B195" s="47" t="s">
        <v>393</v>
      </c>
      <c r="C195" s="48" t="s">
        <v>173</v>
      </c>
      <c r="D195" s="48" t="s">
        <v>388</v>
      </c>
      <c r="E195" s="49"/>
      <c r="F195" s="178" t="s">
        <v>170</v>
      </c>
      <c r="G195" s="50" t="s">
        <v>170</v>
      </c>
      <c r="H195" s="50"/>
      <c r="I195" s="49" t="s">
        <v>170</v>
      </c>
      <c r="J195" s="50" t="s">
        <v>170</v>
      </c>
      <c r="K195" s="50"/>
      <c r="L195" s="50" t="s">
        <v>170</v>
      </c>
      <c r="M195" s="50" t="s">
        <v>170</v>
      </c>
      <c r="N195" s="50"/>
      <c r="O195" s="50" t="s">
        <v>170</v>
      </c>
      <c r="P195" s="50" t="s">
        <v>170</v>
      </c>
      <c r="Q195" s="50"/>
    </row>
    <row r="196" spans="1:17" ht="17.25" hidden="1" customHeight="1" outlineLevel="3">
      <c r="A196" s="46"/>
      <c r="B196" s="47" t="s">
        <v>394</v>
      </c>
      <c r="C196" s="48" t="s">
        <v>390</v>
      </c>
      <c r="D196" s="48" t="s">
        <v>395</v>
      </c>
      <c r="E196" s="49"/>
      <c r="F196" s="178" t="s">
        <v>175</v>
      </c>
      <c r="G196" s="50" t="s">
        <v>175</v>
      </c>
      <c r="H196" s="50"/>
      <c r="I196" s="66" t="s">
        <v>183</v>
      </c>
      <c r="J196" s="50" t="s">
        <v>183</v>
      </c>
      <c r="K196" s="50"/>
      <c r="L196" s="50" t="s">
        <v>170</v>
      </c>
      <c r="M196" s="50" t="s">
        <v>170</v>
      </c>
      <c r="N196" s="50"/>
      <c r="O196" s="50" t="s">
        <v>170</v>
      </c>
      <c r="P196" s="50" t="s">
        <v>170</v>
      </c>
      <c r="Q196" s="50"/>
    </row>
    <row r="197" spans="1:17" ht="17.25" hidden="1" customHeight="1" outlineLevel="3">
      <c r="A197" s="46"/>
      <c r="B197" s="47" t="s">
        <v>396</v>
      </c>
      <c r="C197" s="48" t="s">
        <v>173</v>
      </c>
      <c r="D197" s="48" t="s">
        <v>388</v>
      </c>
      <c r="E197" s="49"/>
      <c r="F197" s="178" t="s">
        <v>170</v>
      </c>
      <c r="G197" s="48" t="s">
        <v>170</v>
      </c>
      <c r="H197" s="50"/>
      <c r="I197" s="49" t="s">
        <v>170</v>
      </c>
      <c r="J197" s="48" t="s">
        <v>170</v>
      </c>
      <c r="K197" s="50"/>
      <c r="L197" s="48" t="s">
        <v>170</v>
      </c>
      <c r="M197" s="48" t="s">
        <v>170</v>
      </c>
      <c r="N197" s="50"/>
      <c r="O197" s="48" t="s">
        <v>170</v>
      </c>
      <c r="P197" s="48" t="s">
        <v>170</v>
      </c>
      <c r="Q197" s="50"/>
    </row>
    <row r="198" spans="1:17" ht="17.25" hidden="1" customHeight="1" outlineLevel="3">
      <c r="A198" s="46"/>
      <c r="B198" s="47" t="s">
        <v>397</v>
      </c>
      <c r="C198" s="48" t="s">
        <v>390</v>
      </c>
      <c r="D198" s="48" t="s">
        <v>398</v>
      </c>
      <c r="E198" s="49"/>
      <c r="F198" s="178" t="s">
        <v>175</v>
      </c>
      <c r="G198" s="50" t="s">
        <v>175</v>
      </c>
      <c r="H198" s="50"/>
      <c r="I198" s="49" t="s">
        <v>175</v>
      </c>
      <c r="J198" s="50" t="s">
        <v>183</v>
      </c>
      <c r="K198" s="50"/>
      <c r="L198" s="48" t="s">
        <v>170</v>
      </c>
      <c r="M198" s="48" t="s">
        <v>170</v>
      </c>
      <c r="N198" s="50"/>
      <c r="O198" s="48" t="s">
        <v>170</v>
      </c>
      <c r="P198" s="48" t="s">
        <v>170</v>
      </c>
      <c r="Q198" s="50"/>
    </row>
    <row r="199" spans="1:17" ht="17.25" hidden="1" customHeight="1" outlineLevel="3">
      <c r="A199" s="46"/>
      <c r="B199" s="69" t="s">
        <v>392</v>
      </c>
      <c r="C199" s="48" t="s">
        <v>173</v>
      </c>
      <c r="D199" s="48" t="s">
        <v>388</v>
      </c>
      <c r="E199" s="49"/>
      <c r="F199" s="178" t="s">
        <v>175</v>
      </c>
      <c r="G199" s="50" t="s">
        <v>175</v>
      </c>
      <c r="H199" s="50"/>
      <c r="I199" s="49" t="s">
        <v>175</v>
      </c>
      <c r="J199" s="50" t="s">
        <v>183</v>
      </c>
      <c r="K199" s="50"/>
      <c r="L199" s="48" t="s">
        <v>170</v>
      </c>
      <c r="M199" s="48" t="s">
        <v>170</v>
      </c>
      <c r="N199" s="50"/>
      <c r="O199" s="48" t="s">
        <v>170</v>
      </c>
      <c r="P199" s="48" t="s">
        <v>170</v>
      </c>
      <c r="Q199" s="50"/>
    </row>
    <row r="200" spans="1:17" ht="17.25" hidden="1" customHeight="1" outlineLevel="3">
      <c r="A200" s="46"/>
      <c r="B200" s="47" t="s">
        <v>399</v>
      </c>
      <c r="C200" s="48" t="s">
        <v>173</v>
      </c>
      <c r="D200" s="48" t="s">
        <v>388</v>
      </c>
      <c r="E200" s="49"/>
      <c r="F200" s="178" t="s">
        <v>175</v>
      </c>
      <c r="G200" s="50" t="s">
        <v>183</v>
      </c>
      <c r="H200" s="50"/>
      <c r="I200" s="66" t="s">
        <v>183</v>
      </c>
      <c r="J200" s="123" t="s">
        <v>183</v>
      </c>
      <c r="K200" s="50"/>
      <c r="L200" s="123" t="s">
        <v>183</v>
      </c>
      <c r="M200" s="89" t="s">
        <v>183</v>
      </c>
      <c r="N200" s="50"/>
      <c r="O200" s="70" t="s">
        <v>170</v>
      </c>
      <c r="P200" s="70" t="s">
        <v>170</v>
      </c>
      <c r="Q200" s="50"/>
    </row>
    <row r="201" spans="1:17" ht="17.25" hidden="1" customHeight="1" outlineLevel="3">
      <c r="A201" s="46"/>
      <c r="B201" s="47" t="s">
        <v>400</v>
      </c>
      <c r="C201" s="48" t="s">
        <v>390</v>
      </c>
      <c r="D201" s="48" t="s">
        <v>401</v>
      </c>
      <c r="E201" s="49"/>
      <c r="F201" s="178" t="s">
        <v>175</v>
      </c>
      <c r="G201" s="50" t="s">
        <v>175</v>
      </c>
      <c r="H201" s="50"/>
      <c r="I201" s="49" t="s">
        <v>175</v>
      </c>
      <c r="J201" s="50" t="s">
        <v>175</v>
      </c>
      <c r="K201" s="50"/>
      <c r="L201" s="50" t="s">
        <v>175</v>
      </c>
      <c r="M201" s="89" t="s">
        <v>183</v>
      </c>
      <c r="N201" s="50"/>
      <c r="O201" s="89" t="s">
        <v>183</v>
      </c>
      <c r="P201" s="89" t="s">
        <v>183</v>
      </c>
      <c r="Q201" s="50"/>
    </row>
    <row r="202" spans="1:17" ht="17.25" hidden="1" customHeight="1" outlineLevel="3">
      <c r="A202" s="46"/>
      <c r="B202" s="69" t="s">
        <v>392</v>
      </c>
      <c r="C202" s="48" t="s">
        <v>173</v>
      </c>
      <c r="D202" s="48" t="s">
        <v>388</v>
      </c>
      <c r="E202" s="49"/>
      <c r="F202" s="178" t="s">
        <v>175</v>
      </c>
      <c r="G202" s="50" t="s">
        <v>175</v>
      </c>
      <c r="H202" s="50"/>
      <c r="I202" s="49" t="s">
        <v>175</v>
      </c>
      <c r="J202" s="50" t="s">
        <v>175</v>
      </c>
      <c r="K202" s="50"/>
      <c r="L202" s="50" t="s">
        <v>175</v>
      </c>
      <c r="M202" s="89" t="s">
        <v>183</v>
      </c>
      <c r="N202" s="50"/>
      <c r="O202" s="89" t="s">
        <v>183</v>
      </c>
      <c r="P202" s="89" t="s">
        <v>183</v>
      </c>
      <c r="Q202" s="50"/>
    </row>
    <row r="203" spans="1:17" ht="17.25" hidden="1" customHeight="1" outlineLevel="3">
      <c r="A203" s="46"/>
      <c r="B203" s="69" t="s">
        <v>402</v>
      </c>
      <c r="C203" s="48" t="s">
        <v>173</v>
      </c>
      <c r="D203" s="48" t="s">
        <v>388</v>
      </c>
      <c r="E203" s="49"/>
      <c r="F203" s="178" t="s">
        <v>175</v>
      </c>
      <c r="G203" s="50" t="s">
        <v>175</v>
      </c>
      <c r="H203" s="50"/>
      <c r="I203" s="49" t="s">
        <v>175</v>
      </c>
      <c r="J203" s="50" t="s">
        <v>170</v>
      </c>
      <c r="K203" s="50"/>
      <c r="L203" s="50" t="s">
        <v>170</v>
      </c>
      <c r="M203" s="50" t="s">
        <v>170</v>
      </c>
      <c r="N203" s="50"/>
      <c r="O203" s="50" t="s">
        <v>170</v>
      </c>
      <c r="P203" s="50" t="s">
        <v>170</v>
      </c>
      <c r="Q203" s="50"/>
    </row>
    <row r="204" spans="1:17" ht="17.25" hidden="1" customHeight="1" outlineLevel="3">
      <c r="A204" s="46"/>
      <c r="B204" s="47" t="s">
        <v>403</v>
      </c>
      <c r="C204" s="48" t="s">
        <v>390</v>
      </c>
      <c r="D204" s="48" t="s">
        <v>391</v>
      </c>
      <c r="E204" s="49"/>
      <c r="F204" s="178" t="s">
        <v>175</v>
      </c>
      <c r="G204" s="50" t="s">
        <v>175</v>
      </c>
      <c r="H204" s="50"/>
      <c r="I204" s="49" t="s">
        <v>175</v>
      </c>
      <c r="J204" s="50" t="s">
        <v>170</v>
      </c>
      <c r="K204" s="50"/>
      <c r="L204" s="50" t="s">
        <v>170</v>
      </c>
      <c r="M204" s="50" t="s">
        <v>170</v>
      </c>
      <c r="N204" s="50"/>
      <c r="O204" s="50" t="s">
        <v>170</v>
      </c>
      <c r="P204" s="50" t="s">
        <v>170</v>
      </c>
      <c r="Q204" s="50"/>
    </row>
    <row r="205" spans="1:17" ht="17.25" hidden="1" customHeight="1" outlineLevel="3">
      <c r="A205" s="46"/>
      <c r="B205" s="47" t="s">
        <v>404</v>
      </c>
      <c r="C205" s="48" t="s">
        <v>173</v>
      </c>
      <c r="D205" s="48" t="s">
        <v>388</v>
      </c>
      <c r="E205" s="49"/>
      <c r="F205" s="178" t="s">
        <v>175</v>
      </c>
      <c r="G205" s="50" t="s">
        <v>175</v>
      </c>
      <c r="H205" s="50"/>
      <c r="I205" s="49" t="s">
        <v>175</v>
      </c>
      <c r="J205" s="50" t="s">
        <v>175</v>
      </c>
      <c r="K205" s="50"/>
      <c r="L205" s="50" t="s">
        <v>175</v>
      </c>
      <c r="M205" s="87" t="s">
        <v>175</v>
      </c>
      <c r="N205" s="50"/>
      <c r="O205" s="87" t="s">
        <v>175</v>
      </c>
      <c r="P205" s="87" t="s">
        <v>175</v>
      </c>
      <c r="Q205" s="50"/>
    </row>
    <row r="206" spans="1:17" ht="17.25" hidden="1" customHeight="1" outlineLevel="3">
      <c r="A206" s="46"/>
      <c r="B206" s="47" t="s">
        <v>366</v>
      </c>
      <c r="C206" s="48" t="s">
        <v>390</v>
      </c>
      <c r="D206" s="48" t="s">
        <v>391</v>
      </c>
      <c r="E206" s="49"/>
      <c r="F206" s="178" t="s">
        <v>175</v>
      </c>
      <c r="G206" s="50" t="s">
        <v>175</v>
      </c>
      <c r="H206" s="50"/>
      <c r="I206" s="49" t="s">
        <v>175</v>
      </c>
      <c r="J206" s="50" t="s">
        <v>175</v>
      </c>
      <c r="K206" s="50"/>
      <c r="L206" s="50" t="s">
        <v>175</v>
      </c>
      <c r="M206" s="87" t="s">
        <v>175</v>
      </c>
      <c r="N206" s="50"/>
      <c r="O206" s="87" t="s">
        <v>175</v>
      </c>
      <c r="P206" s="87" t="s">
        <v>175</v>
      </c>
      <c r="Q206" s="50"/>
    </row>
    <row r="207" spans="1:17" ht="17.25" hidden="1" customHeight="1" outlineLevel="3">
      <c r="A207" s="46"/>
      <c r="B207" s="47" t="s">
        <v>405</v>
      </c>
      <c r="C207" s="48" t="s">
        <v>381</v>
      </c>
      <c r="D207" s="48" t="s">
        <v>384</v>
      </c>
      <c r="E207" s="49"/>
      <c r="F207" s="178" t="s">
        <v>175</v>
      </c>
      <c r="G207" s="50" t="s">
        <v>175</v>
      </c>
      <c r="H207" s="50"/>
      <c r="I207" s="49" t="s">
        <v>175</v>
      </c>
      <c r="J207" s="48" t="s">
        <v>170</v>
      </c>
      <c r="K207" s="50"/>
      <c r="L207" s="48" t="s">
        <v>170</v>
      </c>
      <c r="M207" s="48" t="s">
        <v>170</v>
      </c>
      <c r="N207" s="50"/>
      <c r="O207" s="48" t="s">
        <v>170</v>
      </c>
      <c r="P207" s="48" t="s">
        <v>170</v>
      </c>
      <c r="Q207" s="50"/>
    </row>
    <row r="208" spans="1:17" ht="17.25" hidden="1" customHeight="1" outlineLevel="3">
      <c r="A208" s="46"/>
      <c r="B208" s="47" t="s">
        <v>406</v>
      </c>
      <c r="C208" s="48" t="s">
        <v>173</v>
      </c>
      <c r="D208" s="48" t="s">
        <v>407</v>
      </c>
      <c r="E208" s="49"/>
      <c r="F208" s="178" t="s">
        <v>175</v>
      </c>
      <c r="G208" s="50" t="s">
        <v>175</v>
      </c>
      <c r="H208" s="50"/>
      <c r="I208" s="49" t="s">
        <v>175</v>
      </c>
      <c r="J208" s="50" t="s">
        <v>175</v>
      </c>
      <c r="K208" s="50"/>
      <c r="L208" s="50" t="s">
        <v>175</v>
      </c>
      <c r="M208" s="87" t="s">
        <v>175</v>
      </c>
      <c r="N208" s="50"/>
      <c r="O208" s="87" t="s">
        <v>175</v>
      </c>
      <c r="P208" s="87" t="s">
        <v>175</v>
      </c>
      <c r="Q208" s="50"/>
    </row>
    <row r="209" spans="1:17" ht="17.25" hidden="1" customHeight="1" outlineLevel="3">
      <c r="A209" s="46"/>
      <c r="B209" s="47" t="s">
        <v>408</v>
      </c>
      <c r="C209" s="48" t="s">
        <v>409</v>
      </c>
      <c r="D209" s="48" t="s">
        <v>407</v>
      </c>
      <c r="E209" s="52"/>
      <c r="F209" s="178" t="s">
        <v>175</v>
      </c>
      <c r="G209" s="50" t="s">
        <v>175</v>
      </c>
      <c r="H209" s="57"/>
      <c r="I209" s="49" t="s">
        <v>175</v>
      </c>
      <c r="J209" s="50" t="s">
        <v>175</v>
      </c>
      <c r="K209" s="57"/>
      <c r="L209" s="50" t="s">
        <v>175</v>
      </c>
      <c r="M209" s="87" t="s">
        <v>175</v>
      </c>
      <c r="N209" s="57"/>
      <c r="O209" s="87" t="s">
        <v>175</v>
      </c>
      <c r="P209" s="87" t="s">
        <v>175</v>
      </c>
      <c r="Q209" s="57"/>
    </row>
    <row r="210" spans="1:17" ht="17.25" hidden="1" customHeight="1" outlineLevel="1" collapsed="1">
      <c r="A210" s="46" t="s">
        <v>410</v>
      </c>
      <c r="B210" s="72" t="s">
        <v>411</v>
      </c>
      <c r="C210" s="48" t="s">
        <v>412</v>
      </c>
      <c r="D210" s="48"/>
      <c r="E210" s="107">
        <v>0.9</v>
      </c>
      <c r="F210" s="178"/>
      <c r="G210" s="50"/>
      <c r="H210" s="108">
        <v>0.9</v>
      </c>
      <c r="I210" s="49"/>
      <c r="J210" s="50"/>
      <c r="K210" s="108">
        <v>0.9</v>
      </c>
      <c r="L210" s="50"/>
      <c r="M210" s="50"/>
      <c r="N210" s="108">
        <v>0.9</v>
      </c>
      <c r="O210" s="50"/>
      <c r="P210" s="50"/>
      <c r="Q210" s="204">
        <v>0.9</v>
      </c>
    </row>
    <row r="211" spans="1:17" ht="17.25" hidden="1" customHeight="1" outlineLevel="2">
      <c r="A211" s="46"/>
      <c r="B211" s="47" t="s">
        <v>413</v>
      </c>
      <c r="C211" s="48" t="s">
        <v>414</v>
      </c>
      <c r="D211" s="48" t="s">
        <v>415</v>
      </c>
      <c r="E211" s="49"/>
      <c r="F211" s="178" t="s">
        <v>170</v>
      </c>
      <c r="G211" s="50" t="s">
        <v>170</v>
      </c>
      <c r="H211" s="50"/>
      <c r="I211" s="49" t="s">
        <v>170</v>
      </c>
      <c r="J211" s="50" t="s">
        <v>170</v>
      </c>
      <c r="K211" s="50"/>
      <c r="L211" s="50" t="s">
        <v>170</v>
      </c>
      <c r="M211" s="50" t="s">
        <v>170</v>
      </c>
      <c r="N211" s="50"/>
      <c r="O211" s="50" t="s">
        <v>170</v>
      </c>
      <c r="P211" s="50" t="s">
        <v>170</v>
      </c>
      <c r="Q211" s="50"/>
    </row>
    <row r="212" spans="1:17" ht="17.25" hidden="1" customHeight="1" outlineLevel="2">
      <c r="A212" s="46"/>
      <c r="B212" s="47" t="s">
        <v>416</v>
      </c>
      <c r="C212" s="48" t="s">
        <v>417</v>
      </c>
      <c r="D212" s="48" t="s">
        <v>418</v>
      </c>
      <c r="E212" s="109"/>
      <c r="F212" s="193" t="s">
        <v>175</v>
      </c>
      <c r="G212" s="50" t="s">
        <v>175</v>
      </c>
      <c r="H212" s="110"/>
      <c r="I212" s="52" t="s">
        <v>175</v>
      </c>
      <c r="J212" s="87" t="s">
        <v>175</v>
      </c>
      <c r="K212" s="110"/>
      <c r="L212" s="87" t="s">
        <v>175</v>
      </c>
      <c r="M212" s="87" t="s">
        <v>175</v>
      </c>
      <c r="N212" s="110"/>
      <c r="O212" s="87" t="s">
        <v>175</v>
      </c>
      <c r="P212" s="87" t="s">
        <v>175</v>
      </c>
      <c r="Q212" s="110"/>
    </row>
    <row r="213" spans="1:17" ht="17.25" customHeight="1" collapsed="1">
      <c r="A213" s="35">
        <v>6</v>
      </c>
      <c r="B213" s="36" t="s">
        <v>419</v>
      </c>
      <c r="C213" s="492" t="s">
        <v>832</v>
      </c>
      <c r="D213" s="493"/>
      <c r="E213" s="38">
        <f>+AVERAGE(E214:E233)</f>
        <v>0.85000000000000009</v>
      </c>
      <c r="F213" s="177"/>
      <c r="G213" s="37"/>
      <c r="H213" s="37"/>
      <c r="I213" s="177"/>
      <c r="J213" s="37"/>
      <c r="K213" s="37"/>
      <c r="L213" s="37"/>
      <c r="M213" s="37"/>
      <c r="N213" s="37"/>
      <c r="O213" s="37"/>
      <c r="P213" s="37"/>
      <c r="Q213" s="38">
        <f>+AVERAGE(Q214:Q233)</f>
        <v>0.96666666666666667</v>
      </c>
    </row>
    <row r="214" spans="1:17" ht="17.25" hidden="1" customHeight="1" outlineLevel="1" collapsed="1">
      <c r="A214" s="46" t="s">
        <v>420</v>
      </c>
      <c r="B214" s="111" t="s">
        <v>421</v>
      </c>
      <c r="C214" s="48" t="s">
        <v>422</v>
      </c>
      <c r="D214" s="48"/>
      <c r="E214" s="112">
        <v>0.8</v>
      </c>
      <c r="F214" s="178"/>
      <c r="G214" s="50"/>
      <c r="H214" s="113">
        <v>0.92</v>
      </c>
      <c r="I214" s="49"/>
      <c r="J214" s="50"/>
      <c r="K214" s="113">
        <v>1</v>
      </c>
      <c r="L214" s="50"/>
      <c r="M214" s="50"/>
      <c r="N214" s="113">
        <v>1</v>
      </c>
      <c r="O214" s="50"/>
      <c r="P214" s="50"/>
      <c r="Q214" s="205">
        <v>1</v>
      </c>
    </row>
    <row r="215" spans="1:17" ht="17.25" hidden="1" customHeight="1" outlineLevel="2">
      <c r="A215" s="46"/>
      <c r="B215" s="47" t="s">
        <v>423</v>
      </c>
      <c r="C215" s="48" t="s">
        <v>424</v>
      </c>
      <c r="D215" s="48" t="s">
        <v>425</v>
      </c>
      <c r="E215" s="49"/>
      <c r="F215" s="182" t="s">
        <v>183</v>
      </c>
      <c r="G215" s="48" t="s">
        <v>183</v>
      </c>
      <c r="H215" s="183"/>
      <c r="I215" s="184" t="s">
        <v>183</v>
      </c>
      <c r="J215" s="114" t="s">
        <v>170</v>
      </c>
      <c r="K215" s="183"/>
      <c r="L215" s="114" t="s">
        <v>170</v>
      </c>
      <c r="M215" s="114" t="s">
        <v>170</v>
      </c>
      <c r="N215" s="183"/>
      <c r="O215" s="114" t="s">
        <v>170</v>
      </c>
      <c r="P215" s="114" t="s">
        <v>170</v>
      </c>
      <c r="Q215" s="183"/>
    </row>
    <row r="216" spans="1:17" ht="17.25" hidden="1" customHeight="1" outlineLevel="2">
      <c r="A216" s="46"/>
      <c r="B216" s="47" t="s">
        <v>426</v>
      </c>
      <c r="C216" s="48" t="s">
        <v>424</v>
      </c>
      <c r="D216" s="48" t="s">
        <v>425</v>
      </c>
      <c r="E216" s="49"/>
      <c r="F216" s="182" t="s">
        <v>170</v>
      </c>
      <c r="G216" s="48" t="s">
        <v>170</v>
      </c>
      <c r="H216" s="183"/>
      <c r="I216" s="184" t="s">
        <v>170</v>
      </c>
      <c r="J216" s="78" t="s">
        <v>170</v>
      </c>
      <c r="K216" s="183"/>
      <c r="L216" s="78" t="s">
        <v>170</v>
      </c>
      <c r="M216" s="78" t="s">
        <v>170</v>
      </c>
      <c r="N216" s="183"/>
      <c r="O216" s="78" t="s">
        <v>170</v>
      </c>
      <c r="P216" s="78" t="s">
        <v>170</v>
      </c>
      <c r="Q216" s="183"/>
    </row>
    <row r="217" spans="1:17" ht="17.25" hidden="1" customHeight="1" outlineLevel="2">
      <c r="A217" s="46"/>
      <c r="B217" s="47" t="s">
        <v>427</v>
      </c>
      <c r="C217" s="48" t="s">
        <v>424</v>
      </c>
      <c r="D217" s="48" t="s">
        <v>425</v>
      </c>
      <c r="E217" s="49"/>
      <c r="F217" s="178" t="s">
        <v>170</v>
      </c>
      <c r="G217" s="50" t="s">
        <v>170</v>
      </c>
      <c r="H217" s="183"/>
      <c r="I217" s="49" t="s">
        <v>170</v>
      </c>
      <c r="J217" s="115" t="s">
        <v>170</v>
      </c>
      <c r="K217" s="183"/>
      <c r="L217" s="115" t="s">
        <v>170</v>
      </c>
      <c r="M217" s="115" t="s">
        <v>170</v>
      </c>
      <c r="N217" s="183"/>
      <c r="O217" s="115" t="s">
        <v>170</v>
      </c>
      <c r="P217" s="115" t="s">
        <v>170</v>
      </c>
      <c r="Q217" s="183"/>
    </row>
    <row r="218" spans="1:17" ht="17.25" hidden="1" customHeight="1" outlineLevel="2">
      <c r="A218" s="46"/>
      <c r="B218" s="116" t="s">
        <v>428</v>
      </c>
      <c r="C218" s="48" t="s">
        <v>424</v>
      </c>
      <c r="D218" s="48" t="s">
        <v>425</v>
      </c>
      <c r="E218" s="49"/>
      <c r="F218" s="178" t="s">
        <v>170</v>
      </c>
      <c r="G218" s="50" t="s">
        <v>170</v>
      </c>
      <c r="H218" s="183"/>
      <c r="I218" s="49" t="s">
        <v>170</v>
      </c>
      <c r="J218" s="115" t="s">
        <v>170</v>
      </c>
      <c r="K218" s="183"/>
      <c r="L218" s="115" t="s">
        <v>170</v>
      </c>
      <c r="M218" s="115" t="s">
        <v>170</v>
      </c>
      <c r="N218" s="183"/>
      <c r="O218" s="115" t="s">
        <v>170</v>
      </c>
      <c r="P218" s="115" t="s">
        <v>170</v>
      </c>
      <c r="Q218" s="183"/>
    </row>
    <row r="219" spans="1:17" ht="17.25" hidden="1" customHeight="1" outlineLevel="2">
      <c r="A219" s="46"/>
      <c r="B219" s="117" t="s">
        <v>429</v>
      </c>
      <c r="C219" s="48" t="s">
        <v>168</v>
      </c>
      <c r="D219" s="48" t="s">
        <v>430</v>
      </c>
      <c r="E219" s="49"/>
      <c r="F219" s="182" t="s">
        <v>170</v>
      </c>
      <c r="G219" s="48" t="s">
        <v>170</v>
      </c>
      <c r="H219" s="183"/>
      <c r="I219" s="184" t="s">
        <v>170</v>
      </c>
      <c r="J219" s="78" t="s">
        <v>170</v>
      </c>
      <c r="K219" s="183"/>
      <c r="L219" s="78" t="s">
        <v>170</v>
      </c>
      <c r="M219" s="78" t="s">
        <v>170</v>
      </c>
      <c r="N219" s="183"/>
      <c r="O219" s="78" t="s">
        <v>170</v>
      </c>
      <c r="P219" s="78" t="s">
        <v>170</v>
      </c>
      <c r="Q219" s="183"/>
    </row>
    <row r="220" spans="1:17" ht="17.25" hidden="1" customHeight="1" outlineLevel="2">
      <c r="A220" s="46"/>
      <c r="B220" s="118" t="s">
        <v>431</v>
      </c>
      <c r="C220" s="48" t="s">
        <v>168</v>
      </c>
      <c r="D220" s="48" t="s">
        <v>425</v>
      </c>
      <c r="E220" s="49"/>
      <c r="F220" s="182" t="s">
        <v>170</v>
      </c>
      <c r="G220" s="48" t="s">
        <v>170</v>
      </c>
      <c r="H220" s="183"/>
      <c r="I220" s="184" t="s">
        <v>170</v>
      </c>
      <c r="J220" s="78" t="s">
        <v>170</v>
      </c>
      <c r="K220" s="183"/>
      <c r="L220" s="78" t="s">
        <v>170</v>
      </c>
      <c r="M220" s="78" t="s">
        <v>170</v>
      </c>
      <c r="N220" s="183"/>
      <c r="O220" s="78" t="s">
        <v>170</v>
      </c>
      <c r="P220" s="78" t="s">
        <v>170</v>
      </c>
      <c r="Q220" s="183"/>
    </row>
    <row r="221" spans="1:17" ht="17.25" hidden="1" customHeight="1" outlineLevel="2">
      <c r="A221" s="46"/>
      <c r="B221" s="117" t="s">
        <v>432</v>
      </c>
      <c r="C221" s="48" t="s">
        <v>168</v>
      </c>
      <c r="D221" s="48" t="s">
        <v>425</v>
      </c>
      <c r="E221" s="49"/>
      <c r="F221" s="178" t="s">
        <v>175</v>
      </c>
      <c r="G221" s="50" t="s">
        <v>170</v>
      </c>
      <c r="H221" s="183"/>
      <c r="I221" s="49" t="s">
        <v>170</v>
      </c>
      <c r="J221" s="115" t="s">
        <v>170</v>
      </c>
      <c r="K221" s="183"/>
      <c r="L221" s="115" t="s">
        <v>170</v>
      </c>
      <c r="M221" s="115" t="s">
        <v>170</v>
      </c>
      <c r="N221" s="183"/>
      <c r="O221" s="115" t="s">
        <v>170</v>
      </c>
      <c r="P221" s="115" t="s">
        <v>170</v>
      </c>
      <c r="Q221" s="183"/>
    </row>
    <row r="222" spans="1:17" ht="17.25" hidden="1" customHeight="1" outlineLevel="2">
      <c r="A222" s="46"/>
      <c r="B222" s="117" t="s">
        <v>433</v>
      </c>
      <c r="C222" s="48"/>
      <c r="D222" s="48"/>
      <c r="E222" s="49"/>
      <c r="F222" s="178"/>
      <c r="G222" s="50"/>
      <c r="H222" s="183"/>
      <c r="I222" s="49" t="s">
        <v>170</v>
      </c>
      <c r="J222" s="115" t="s">
        <v>170</v>
      </c>
      <c r="K222" s="183"/>
      <c r="L222" s="115" t="s">
        <v>170</v>
      </c>
      <c r="M222" s="115" t="s">
        <v>170</v>
      </c>
      <c r="N222" s="183"/>
      <c r="O222" s="115" t="s">
        <v>170</v>
      </c>
      <c r="P222" s="115" t="s">
        <v>170</v>
      </c>
      <c r="Q222" s="183"/>
    </row>
    <row r="223" spans="1:17" ht="17.25" hidden="1" customHeight="1" outlineLevel="2">
      <c r="A223" s="46"/>
      <c r="B223" s="118" t="s">
        <v>434</v>
      </c>
      <c r="C223" s="48" t="s">
        <v>424</v>
      </c>
      <c r="D223" s="48" t="s">
        <v>435</v>
      </c>
      <c r="E223" s="49"/>
      <c r="F223" s="182" t="s">
        <v>170</v>
      </c>
      <c r="G223" s="48" t="s">
        <v>170</v>
      </c>
      <c r="H223" s="183"/>
      <c r="I223" s="184" t="s">
        <v>170</v>
      </c>
      <c r="J223" s="78" t="s">
        <v>170</v>
      </c>
      <c r="K223" s="183"/>
      <c r="L223" s="78" t="s">
        <v>170</v>
      </c>
      <c r="M223" s="78" t="s">
        <v>170</v>
      </c>
      <c r="N223" s="183"/>
      <c r="O223" s="78" t="s">
        <v>170</v>
      </c>
      <c r="P223" s="78" t="s">
        <v>170</v>
      </c>
      <c r="Q223" s="183"/>
    </row>
    <row r="224" spans="1:17" ht="24.45" hidden="1" customHeight="1" outlineLevel="1" collapsed="1">
      <c r="A224" s="46" t="s">
        <v>436</v>
      </c>
      <c r="B224" s="111" t="s">
        <v>437</v>
      </c>
      <c r="C224" s="48" t="s">
        <v>438</v>
      </c>
      <c r="D224" s="48"/>
      <c r="E224" s="103">
        <v>0.9</v>
      </c>
      <c r="F224" s="178"/>
      <c r="G224" s="50"/>
      <c r="H224" s="113">
        <v>0.95</v>
      </c>
      <c r="I224" s="49"/>
      <c r="J224" s="50"/>
      <c r="K224" s="113">
        <v>0.95</v>
      </c>
      <c r="L224" s="50"/>
      <c r="M224" s="50"/>
      <c r="N224" s="113">
        <v>0.95</v>
      </c>
      <c r="O224" s="50"/>
      <c r="P224" s="50"/>
      <c r="Q224" s="205">
        <v>0.95</v>
      </c>
    </row>
    <row r="225" spans="1:17" ht="17.25" hidden="1" customHeight="1" outlineLevel="2">
      <c r="A225" s="46"/>
      <c r="B225" s="119" t="s">
        <v>439</v>
      </c>
      <c r="C225" s="48" t="s">
        <v>168</v>
      </c>
      <c r="D225" s="48" t="s">
        <v>349</v>
      </c>
      <c r="E225" s="49"/>
      <c r="F225" s="178" t="s">
        <v>170</v>
      </c>
      <c r="G225" s="50" t="s">
        <v>170</v>
      </c>
      <c r="H225" s="50"/>
      <c r="I225" s="49" t="s">
        <v>170</v>
      </c>
      <c r="J225" s="50" t="s">
        <v>170</v>
      </c>
      <c r="K225" s="120"/>
      <c r="L225" s="50" t="s">
        <v>170</v>
      </c>
      <c r="M225" s="50" t="s">
        <v>170</v>
      </c>
      <c r="N225" s="120"/>
      <c r="O225" s="50" t="s">
        <v>170</v>
      </c>
      <c r="P225" s="50" t="s">
        <v>170</v>
      </c>
      <c r="Q225" s="120"/>
    </row>
    <row r="226" spans="1:17" ht="17.25" hidden="1" customHeight="1" outlineLevel="2">
      <c r="A226" s="46"/>
      <c r="B226" s="119" t="s">
        <v>434</v>
      </c>
      <c r="C226" s="48" t="s">
        <v>440</v>
      </c>
      <c r="D226" s="48" t="s">
        <v>441</v>
      </c>
      <c r="E226" s="49"/>
      <c r="F226" s="178" t="s">
        <v>175</v>
      </c>
      <c r="G226" s="50" t="s">
        <v>183</v>
      </c>
      <c r="H226" s="50"/>
      <c r="I226" s="49" t="s">
        <v>183</v>
      </c>
      <c r="J226" s="89" t="s">
        <v>183</v>
      </c>
      <c r="K226" s="120"/>
      <c r="L226" s="50" t="s">
        <v>183</v>
      </c>
      <c r="M226" s="89" t="s">
        <v>183</v>
      </c>
      <c r="N226" s="120"/>
      <c r="O226" s="89" t="s">
        <v>183</v>
      </c>
      <c r="P226" s="89" t="s">
        <v>183</v>
      </c>
      <c r="Q226" s="120"/>
    </row>
    <row r="227" spans="1:17" ht="17.25" hidden="1" customHeight="1" outlineLevel="1" collapsed="1">
      <c r="A227" s="46" t="s">
        <v>442</v>
      </c>
      <c r="B227" s="111" t="s">
        <v>443</v>
      </c>
      <c r="C227" s="48" t="s">
        <v>438</v>
      </c>
      <c r="D227" s="48"/>
      <c r="E227" s="103">
        <v>0.85</v>
      </c>
      <c r="F227" s="178"/>
      <c r="G227" s="50"/>
      <c r="H227" s="113">
        <v>0.9</v>
      </c>
      <c r="I227" s="49"/>
      <c r="J227" s="50"/>
      <c r="K227" s="113">
        <v>0.9</v>
      </c>
      <c r="L227" s="50"/>
      <c r="M227" s="50"/>
      <c r="N227" s="113">
        <v>0.95</v>
      </c>
      <c r="O227" s="50"/>
      <c r="P227" s="50"/>
      <c r="Q227" s="205">
        <v>0.95</v>
      </c>
    </row>
    <row r="228" spans="1:17" ht="17.25" hidden="1" customHeight="1" outlineLevel="3">
      <c r="A228" s="46"/>
      <c r="B228" s="47" t="s">
        <v>444</v>
      </c>
      <c r="C228" s="48" t="s">
        <v>440</v>
      </c>
      <c r="D228" s="48" t="s">
        <v>445</v>
      </c>
      <c r="E228" s="49"/>
      <c r="F228" s="178" t="s">
        <v>170</v>
      </c>
      <c r="G228" s="50" t="s">
        <v>170</v>
      </c>
      <c r="H228" s="206"/>
      <c r="I228" s="49" t="s">
        <v>170</v>
      </c>
      <c r="J228" s="50" t="s">
        <v>170</v>
      </c>
      <c r="K228" s="120"/>
      <c r="L228" s="50" t="s">
        <v>170</v>
      </c>
      <c r="M228" s="50" t="s">
        <v>170</v>
      </c>
      <c r="N228" s="120"/>
      <c r="O228" s="50" t="s">
        <v>170</v>
      </c>
      <c r="P228" s="50" t="s">
        <v>170</v>
      </c>
      <c r="Q228" s="120"/>
    </row>
    <row r="229" spans="1:17" ht="17.25" hidden="1" customHeight="1" outlineLevel="3">
      <c r="A229" s="46"/>
      <c r="B229" s="47" t="s">
        <v>446</v>
      </c>
      <c r="C229" s="48" t="s">
        <v>440</v>
      </c>
      <c r="D229" s="48" t="s">
        <v>447</v>
      </c>
      <c r="E229" s="49"/>
      <c r="F229" s="178" t="s">
        <v>170</v>
      </c>
      <c r="G229" s="50" t="s">
        <v>170</v>
      </c>
      <c r="H229" s="207"/>
      <c r="I229" s="49" t="s">
        <v>170</v>
      </c>
      <c r="J229" s="115" t="s">
        <v>170</v>
      </c>
      <c r="K229" s="120"/>
      <c r="L229" s="115" t="s">
        <v>170</v>
      </c>
      <c r="M229" s="115" t="s">
        <v>170</v>
      </c>
      <c r="N229" s="120"/>
      <c r="O229" s="115" t="s">
        <v>170</v>
      </c>
      <c r="P229" s="115" t="s">
        <v>170</v>
      </c>
      <c r="Q229" s="120"/>
    </row>
    <row r="230" spans="1:17" ht="17.25" hidden="1" customHeight="1" outlineLevel="2">
      <c r="A230" s="46"/>
      <c r="B230" s="47" t="s">
        <v>448</v>
      </c>
      <c r="C230" s="48" t="s">
        <v>440</v>
      </c>
      <c r="D230" s="48" t="s">
        <v>445</v>
      </c>
      <c r="E230" s="49"/>
      <c r="F230" s="178" t="s">
        <v>175</v>
      </c>
      <c r="G230" s="50" t="s">
        <v>175</v>
      </c>
      <c r="H230" s="207"/>
      <c r="I230" s="49" t="s">
        <v>175</v>
      </c>
      <c r="J230" s="75" t="s">
        <v>175</v>
      </c>
      <c r="K230" s="120"/>
      <c r="L230" s="75" t="s">
        <v>175</v>
      </c>
      <c r="M230" s="75" t="s">
        <v>175</v>
      </c>
      <c r="N230" s="120"/>
      <c r="O230" s="75" t="s">
        <v>175</v>
      </c>
      <c r="P230" s="75" t="s">
        <v>175</v>
      </c>
      <c r="Q230" s="120"/>
    </row>
    <row r="231" spans="1:17" ht="17.25" hidden="1" customHeight="1" outlineLevel="2">
      <c r="A231" s="47"/>
      <c r="B231" s="69" t="s">
        <v>449</v>
      </c>
      <c r="C231" s="48" t="s">
        <v>440</v>
      </c>
      <c r="D231" s="48" t="s">
        <v>450</v>
      </c>
      <c r="E231" s="208"/>
      <c r="F231" s="182" t="s">
        <v>175</v>
      </c>
      <c r="G231" s="48" t="s">
        <v>170</v>
      </c>
      <c r="H231" s="47"/>
      <c r="I231" s="184" t="s">
        <v>175</v>
      </c>
      <c r="J231" s="78" t="s">
        <v>170</v>
      </c>
      <c r="K231" s="209"/>
      <c r="L231" s="78" t="s">
        <v>170</v>
      </c>
      <c r="M231" s="78" t="s">
        <v>170</v>
      </c>
      <c r="N231" s="209"/>
      <c r="O231" s="78" t="s">
        <v>170</v>
      </c>
      <c r="P231" s="78" t="s">
        <v>170</v>
      </c>
      <c r="Q231" s="209"/>
    </row>
    <row r="232" spans="1:17" ht="17.25" hidden="1" customHeight="1" outlineLevel="2">
      <c r="A232" s="46"/>
      <c r="B232" s="47" t="s">
        <v>451</v>
      </c>
      <c r="C232" s="48" t="s">
        <v>440</v>
      </c>
      <c r="D232" s="48" t="s">
        <v>445</v>
      </c>
      <c r="E232" s="49"/>
      <c r="F232" s="182" t="s">
        <v>170</v>
      </c>
      <c r="G232" s="48" t="s">
        <v>170</v>
      </c>
      <c r="H232" s="207"/>
      <c r="I232" s="184" t="s">
        <v>170</v>
      </c>
      <c r="J232" s="78" t="s">
        <v>170</v>
      </c>
      <c r="K232" s="120"/>
      <c r="L232" s="78" t="s">
        <v>170</v>
      </c>
      <c r="M232" s="78" t="s">
        <v>170</v>
      </c>
      <c r="N232" s="120"/>
      <c r="O232" s="78" t="s">
        <v>170</v>
      </c>
      <c r="P232" s="78" t="s">
        <v>170</v>
      </c>
      <c r="Q232" s="120"/>
    </row>
    <row r="233" spans="1:17" ht="17.25" hidden="1" customHeight="1" outlineLevel="2">
      <c r="A233" s="46"/>
      <c r="B233" s="47" t="s">
        <v>434</v>
      </c>
      <c r="C233" s="48" t="s">
        <v>440</v>
      </c>
      <c r="D233" s="48" t="s">
        <v>452</v>
      </c>
      <c r="E233" s="49"/>
      <c r="F233" s="178" t="s">
        <v>175</v>
      </c>
      <c r="G233" s="50" t="s">
        <v>183</v>
      </c>
      <c r="H233" s="207"/>
      <c r="I233" s="66" t="s">
        <v>183</v>
      </c>
      <c r="J233" s="89" t="s">
        <v>183</v>
      </c>
      <c r="K233" s="120"/>
      <c r="L233" s="50" t="s">
        <v>183</v>
      </c>
      <c r="M233" s="89" t="s">
        <v>183</v>
      </c>
      <c r="N233" s="120"/>
      <c r="O233" s="89" t="s">
        <v>183</v>
      </c>
      <c r="P233" s="121" t="s">
        <v>170</v>
      </c>
      <c r="Q233" s="120"/>
    </row>
    <row r="234" spans="1:17" ht="17.25" customHeight="1" collapsed="1">
      <c r="A234" s="35">
        <v>7</v>
      </c>
      <c r="B234" s="36" t="s">
        <v>453</v>
      </c>
      <c r="C234" s="492" t="s">
        <v>833</v>
      </c>
      <c r="D234" s="493"/>
      <c r="E234" s="38">
        <f>+E235</f>
        <v>0.5</v>
      </c>
      <c r="F234" s="166"/>
      <c r="G234" s="39"/>
      <c r="H234" s="39"/>
      <c r="I234" s="166"/>
      <c r="J234" s="39"/>
      <c r="K234" s="39"/>
      <c r="L234" s="39"/>
      <c r="M234" s="39"/>
      <c r="N234" s="39"/>
      <c r="O234" s="39"/>
      <c r="P234" s="39"/>
      <c r="Q234" s="38">
        <f>+Q235</f>
        <v>0.6</v>
      </c>
    </row>
    <row r="235" spans="1:17" ht="17.25" hidden="1" customHeight="1" outlineLevel="1" collapsed="1">
      <c r="A235" s="46" t="s">
        <v>454</v>
      </c>
      <c r="B235" s="72" t="s">
        <v>455</v>
      </c>
      <c r="C235" s="122"/>
      <c r="D235" s="51"/>
      <c r="E235" s="112">
        <v>0.5</v>
      </c>
      <c r="F235" s="195"/>
      <c r="G235" s="123"/>
      <c r="H235" s="104">
        <v>0.5</v>
      </c>
      <c r="I235" s="196"/>
      <c r="J235" s="123"/>
      <c r="K235" s="104">
        <v>0.5</v>
      </c>
      <c r="L235" s="123"/>
      <c r="M235" s="123"/>
      <c r="N235" s="104">
        <v>0.5</v>
      </c>
      <c r="O235" s="123"/>
      <c r="P235" s="123"/>
      <c r="Q235" s="202">
        <v>0.6</v>
      </c>
    </row>
    <row r="236" spans="1:17" ht="27.45" hidden="1" customHeight="1" outlineLevel="2">
      <c r="A236" s="46"/>
      <c r="B236" s="47" t="s">
        <v>456</v>
      </c>
      <c r="C236" s="48" t="s">
        <v>168</v>
      </c>
      <c r="D236" s="48" t="s">
        <v>457</v>
      </c>
      <c r="E236" s="49"/>
      <c r="F236" s="178" t="s">
        <v>170</v>
      </c>
      <c r="G236" s="50" t="s">
        <v>170</v>
      </c>
      <c r="H236" s="50"/>
      <c r="I236" s="49" t="s">
        <v>170</v>
      </c>
      <c r="J236" s="48" t="s">
        <v>170</v>
      </c>
      <c r="K236" s="120"/>
      <c r="L236" s="48" t="s">
        <v>170</v>
      </c>
      <c r="M236" s="48" t="s">
        <v>170</v>
      </c>
      <c r="N236" s="120"/>
      <c r="O236" s="48" t="s">
        <v>170</v>
      </c>
      <c r="P236" s="48" t="s">
        <v>183</v>
      </c>
      <c r="Q236" s="120"/>
    </row>
    <row r="237" spans="1:17" ht="25.95" hidden="1" customHeight="1" outlineLevel="2">
      <c r="A237" s="46"/>
      <c r="B237" s="47" t="s">
        <v>458</v>
      </c>
      <c r="C237" s="48" t="s">
        <v>173</v>
      </c>
      <c r="D237" s="48" t="s">
        <v>459</v>
      </c>
      <c r="E237" s="49"/>
      <c r="F237" s="178" t="s">
        <v>170</v>
      </c>
      <c r="G237" s="50" t="s">
        <v>170</v>
      </c>
      <c r="H237" s="50"/>
      <c r="I237" s="49" t="s">
        <v>170</v>
      </c>
      <c r="J237" s="50" t="s">
        <v>170</v>
      </c>
      <c r="K237" s="120"/>
      <c r="L237" s="50" t="s">
        <v>170</v>
      </c>
      <c r="M237" s="50" t="s">
        <v>170</v>
      </c>
      <c r="N237" s="120"/>
      <c r="O237" s="50" t="s">
        <v>170</v>
      </c>
      <c r="P237" s="50" t="s">
        <v>170</v>
      </c>
      <c r="Q237" s="120"/>
    </row>
    <row r="238" spans="1:17" ht="17.25" hidden="1" customHeight="1" outlineLevel="2">
      <c r="A238" s="46"/>
      <c r="B238" s="47" t="s">
        <v>460</v>
      </c>
      <c r="C238" s="48" t="s">
        <v>168</v>
      </c>
      <c r="D238" s="48" t="s">
        <v>430</v>
      </c>
      <c r="E238" s="49"/>
      <c r="F238" s="178" t="s">
        <v>175</v>
      </c>
      <c r="G238" s="50" t="s">
        <v>175</v>
      </c>
      <c r="H238" s="50"/>
      <c r="I238" s="49" t="s">
        <v>175</v>
      </c>
      <c r="J238" s="50" t="s">
        <v>175</v>
      </c>
      <c r="K238" s="120"/>
      <c r="L238" s="50" t="s">
        <v>175</v>
      </c>
      <c r="M238" s="50" t="s">
        <v>175</v>
      </c>
      <c r="N238" s="50"/>
      <c r="O238" s="50" t="s">
        <v>175</v>
      </c>
      <c r="P238" s="48" t="s">
        <v>170</v>
      </c>
      <c r="Q238" s="120"/>
    </row>
    <row r="239" spans="1:17" ht="23.55" hidden="1" customHeight="1" outlineLevel="2">
      <c r="A239" s="46"/>
      <c r="B239" s="47" t="s">
        <v>461</v>
      </c>
      <c r="C239" s="48"/>
      <c r="D239" s="48"/>
      <c r="E239" s="49"/>
      <c r="F239" s="178"/>
      <c r="G239" s="50"/>
      <c r="H239" s="50"/>
      <c r="I239" s="49"/>
      <c r="J239" s="50"/>
      <c r="K239" s="120"/>
      <c r="L239" s="50"/>
      <c r="M239" s="50" t="s">
        <v>175</v>
      </c>
      <c r="N239" s="50"/>
      <c r="O239" s="50" t="s">
        <v>175</v>
      </c>
      <c r="P239" s="48" t="s">
        <v>170</v>
      </c>
      <c r="Q239" s="120"/>
    </row>
    <row r="240" spans="1:17" ht="17.25" hidden="1" customHeight="1" outlineLevel="2">
      <c r="A240" s="46"/>
      <c r="B240" s="47" t="s">
        <v>462</v>
      </c>
      <c r="C240" s="48" t="s">
        <v>173</v>
      </c>
      <c r="D240" s="48" t="s">
        <v>463</v>
      </c>
      <c r="E240" s="49"/>
      <c r="F240" s="178" t="s">
        <v>175</v>
      </c>
      <c r="G240" s="50" t="s">
        <v>175</v>
      </c>
      <c r="H240" s="50"/>
      <c r="I240" s="49" t="s">
        <v>175</v>
      </c>
      <c r="J240" s="50" t="s">
        <v>175</v>
      </c>
      <c r="K240" s="120"/>
      <c r="L240" s="50" t="s">
        <v>175</v>
      </c>
      <c r="M240" s="50" t="s">
        <v>175</v>
      </c>
      <c r="N240" s="120"/>
      <c r="O240" s="50" t="s">
        <v>175</v>
      </c>
      <c r="P240" s="48" t="s">
        <v>183</v>
      </c>
      <c r="Q240" s="120"/>
    </row>
    <row r="241" spans="1:17" ht="17.25" hidden="1" customHeight="1" outlineLevel="2">
      <c r="A241" s="46"/>
      <c r="B241" s="47" t="s">
        <v>464</v>
      </c>
      <c r="C241" s="48" t="s">
        <v>168</v>
      </c>
      <c r="D241" s="48" t="s">
        <v>430</v>
      </c>
      <c r="E241" s="49"/>
      <c r="F241" s="193" t="s">
        <v>175</v>
      </c>
      <c r="G241" s="50" t="s">
        <v>175</v>
      </c>
      <c r="H241" s="50"/>
      <c r="I241" s="52" t="s">
        <v>175</v>
      </c>
      <c r="J241" s="50" t="s">
        <v>175</v>
      </c>
      <c r="K241" s="120"/>
      <c r="L241" s="50" t="s">
        <v>175</v>
      </c>
      <c r="M241" s="50" t="s">
        <v>175</v>
      </c>
      <c r="N241" s="120"/>
      <c r="O241" s="50" t="s">
        <v>175</v>
      </c>
      <c r="P241" s="50" t="s">
        <v>175</v>
      </c>
      <c r="Q241" s="120"/>
    </row>
    <row r="242" spans="1:17" ht="17.25" customHeight="1" collapsed="1">
      <c r="A242" s="35">
        <v>8</v>
      </c>
      <c r="B242" s="36" t="s">
        <v>465</v>
      </c>
      <c r="C242" s="492" t="s">
        <v>834</v>
      </c>
      <c r="D242" s="493"/>
      <c r="E242" s="38">
        <f>+AVERAGE(E243,E250)</f>
        <v>0.6</v>
      </c>
      <c r="F242" s="177"/>
      <c r="G242" s="37"/>
      <c r="H242" s="37"/>
      <c r="I242" s="177"/>
      <c r="J242" s="37"/>
      <c r="K242" s="37"/>
      <c r="L242" s="37"/>
      <c r="M242" s="37"/>
      <c r="N242" s="37"/>
      <c r="O242" s="37"/>
      <c r="P242" s="37"/>
      <c r="Q242" s="38">
        <f>+AVERAGE(Q243,Q250)</f>
        <v>0.77500000000000002</v>
      </c>
    </row>
    <row r="243" spans="1:17" ht="17.25" hidden="1" customHeight="1" outlineLevel="1" collapsed="1">
      <c r="A243" s="40">
        <v>45299</v>
      </c>
      <c r="B243" s="124" t="s">
        <v>466</v>
      </c>
      <c r="C243" s="42" t="s">
        <v>467</v>
      </c>
      <c r="D243" s="42"/>
      <c r="E243" s="125">
        <v>0.7</v>
      </c>
      <c r="F243" s="61"/>
      <c r="G243" s="61"/>
      <c r="H243" s="126">
        <v>0.75</v>
      </c>
      <c r="I243" s="61"/>
      <c r="J243" s="61"/>
      <c r="K243" s="126">
        <v>0.75</v>
      </c>
      <c r="L243" s="61"/>
      <c r="M243" s="61"/>
      <c r="N243" s="126">
        <v>0.75</v>
      </c>
      <c r="O243" s="61"/>
      <c r="P243" s="61"/>
      <c r="Q243" s="210">
        <v>0.75</v>
      </c>
    </row>
    <row r="244" spans="1:17" ht="17.25" hidden="1" customHeight="1" outlineLevel="3">
      <c r="A244" s="46"/>
      <c r="B244" s="47" t="s">
        <v>468</v>
      </c>
      <c r="C244" s="48" t="s">
        <v>168</v>
      </c>
      <c r="D244" s="48" t="s">
        <v>469</v>
      </c>
      <c r="E244" s="50"/>
      <c r="F244" s="50" t="s">
        <v>175</v>
      </c>
      <c r="G244" s="50" t="s">
        <v>170</v>
      </c>
      <c r="H244" s="50"/>
      <c r="I244" s="50" t="s">
        <v>170</v>
      </c>
      <c r="J244" s="50" t="s">
        <v>170</v>
      </c>
      <c r="K244" s="50"/>
      <c r="L244" s="50" t="s">
        <v>170</v>
      </c>
      <c r="M244" s="50" t="s">
        <v>170</v>
      </c>
      <c r="N244" s="50"/>
      <c r="O244" s="50" t="s">
        <v>170</v>
      </c>
      <c r="P244" s="50" t="s">
        <v>170</v>
      </c>
      <c r="Q244" s="50"/>
    </row>
    <row r="245" spans="1:17" ht="17.25" hidden="1" customHeight="1" outlineLevel="3">
      <c r="A245" s="46"/>
      <c r="B245" s="47" t="s">
        <v>470</v>
      </c>
      <c r="C245" s="48" t="s">
        <v>471</v>
      </c>
      <c r="D245" s="48" t="s">
        <v>472</v>
      </c>
      <c r="E245" s="50"/>
      <c r="F245" s="50" t="s">
        <v>175</v>
      </c>
      <c r="G245" s="70" t="s">
        <v>175</v>
      </c>
      <c r="H245" s="50"/>
      <c r="I245" s="50" t="s">
        <v>175</v>
      </c>
      <c r="J245" s="50" t="s">
        <v>175</v>
      </c>
      <c r="K245" s="50"/>
      <c r="L245" s="50" t="s">
        <v>183</v>
      </c>
      <c r="M245" s="50" t="s">
        <v>170</v>
      </c>
      <c r="N245" s="50"/>
      <c r="O245" s="50" t="s">
        <v>170</v>
      </c>
      <c r="P245" s="50" t="s">
        <v>170</v>
      </c>
      <c r="Q245" s="50"/>
    </row>
    <row r="246" spans="1:17" ht="17.25" hidden="1" customHeight="1" outlineLevel="3">
      <c r="A246" s="46"/>
      <c r="B246" s="47" t="s">
        <v>473</v>
      </c>
      <c r="C246" s="48" t="s">
        <v>168</v>
      </c>
      <c r="D246" s="48" t="s">
        <v>474</v>
      </c>
      <c r="E246" s="50"/>
      <c r="F246" s="50" t="s">
        <v>175</v>
      </c>
      <c r="G246" s="50" t="s">
        <v>175</v>
      </c>
      <c r="H246" s="50"/>
      <c r="I246" s="50" t="s">
        <v>175</v>
      </c>
      <c r="J246" s="50" t="s">
        <v>175</v>
      </c>
      <c r="K246" s="50"/>
      <c r="L246" s="50" t="s">
        <v>183</v>
      </c>
      <c r="M246" s="211" t="s">
        <v>183</v>
      </c>
      <c r="N246" s="212"/>
      <c r="O246" s="211" t="s">
        <v>183</v>
      </c>
      <c r="P246" s="50" t="s">
        <v>170</v>
      </c>
      <c r="Q246" s="50"/>
    </row>
    <row r="247" spans="1:17" ht="17.25" hidden="1" customHeight="1" outlineLevel="3">
      <c r="A247" s="46"/>
      <c r="B247" s="47" t="s">
        <v>475</v>
      </c>
      <c r="C247" s="48" t="s">
        <v>168</v>
      </c>
      <c r="D247" s="48" t="s">
        <v>474</v>
      </c>
      <c r="E247" s="50"/>
      <c r="F247" s="50" t="s">
        <v>175</v>
      </c>
      <c r="G247" s="48" t="s">
        <v>170</v>
      </c>
      <c r="H247" s="50"/>
      <c r="I247" s="50" t="s">
        <v>175</v>
      </c>
      <c r="J247" s="48" t="s">
        <v>170</v>
      </c>
      <c r="K247" s="50"/>
      <c r="L247" s="48" t="s">
        <v>170</v>
      </c>
      <c r="M247" s="48" t="s">
        <v>170</v>
      </c>
      <c r="N247" s="50"/>
      <c r="O247" s="48" t="s">
        <v>170</v>
      </c>
      <c r="P247" s="50" t="s">
        <v>170</v>
      </c>
      <c r="Q247" s="50"/>
    </row>
    <row r="248" spans="1:17" ht="28.5" hidden="1" customHeight="1" outlineLevel="3">
      <c r="A248" s="93"/>
      <c r="B248" s="47" t="s">
        <v>476</v>
      </c>
      <c r="C248" s="48" t="s">
        <v>168</v>
      </c>
      <c r="D248" s="48" t="s">
        <v>474</v>
      </c>
      <c r="E248" s="50"/>
      <c r="F248" s="50" t="s">
        <v>175</v>
      </c>
      <c r="G248" s="50" t="s">
        <v>175</v>
      </c>
      <c r="H248" s="50"/>
      <c r="I248" s="50" t="s">
        <v>175</v>
      </c>
      <c r="J248" s="50" t="s">
        <v>175</v>
      </c>
      <c r="K248" s="50"/>
      <c r="L248" s="50" t="s">
        <v>175</v>
      </c>
      <c r="M248" s="50" t="s">
        <v>175</v>
      </c>
      <c r="N248" s="50"/>
      <c r="O248" s="50" t="s">
        <v>175</v>
      </c>
      <c r="P248" s="50" t="s">
        <v>175</v>
      </c>
      <c r="Q248" s="50"/>
    </row>
    <row r="249" spans="1:17" ht="17.25" hidden="1" customHeight="1" outlineLevel="2">
      <c r="B249" s="47" t="s">
        <v>477</v>
      </c>
      <c r="C249" s="48" t="s">
        <v>168</v>
      </c>
      <c r="D249" s="48" t="s">
        <v>474</v>
      </c>
      <c r="E249" s="50"/>
      <c r="F249" s="50" t="s">
        <v>175</v>
      </c>
      <c r="G249" s="50" t="s">
        <v>175</v>
      </c>
      <c r="H249" s="50"/>
      <c r="I249" s="50" t="s">
        <v>175</v>
      </c>
      <c r="J249" s="50" t="s">
        <v>175</v>
      </c>
      <c r="K249" s="50"/>
      <c r="L249" s="50" t="s">
        <v>175</v>
      </c>
      <c r="M249" s="50" t="s">
        <v>175</v>
      </c>
      <c r="N249" s="50"/>
      <c r="O249" s="50" t="s">
        <v>175</v>
      </c>
      <c r="P249" s="50" t="s">
        <v>170</v>
      </c>
      <c r="Q249" s="50"/>
    </row>
    <row r="250" spans="1:17" ht="17.25" hidden="1" customHeight="1" outlineLevel="1" collapsed="1">
      <c r="A250" s="40" t="s">
        <v>478</v>
      </c>
      <c r="B250" s="124" t="s">
        <v>479</v>
      </c>
      <c r="C250" s="42" t="s">
        <v>467</v>
      </c>
      <c r="D250" s="42"/>
      <c r="E250" s="126">
        <v>0.5</v>
      </c>
      <c r="F250" s="61"/>
      <c r="G250" s="61"/>
      <c r="H250" s="126">
        <v>0.55000000000000004</v>
      </c>
      <c r="I250" s="61"/>
      <c r="J250" s="61"/>
      <c r="K250" s="126">
        <v>0.55000000000000004</v>
      </c>
      <c r="L250" s="61"/>
      <c r="M250" s="61"/>
      <c r="N250" s="126">
        <v>0.8</v>
      </c>
      <c r="O250" s="61"/>
      <c r="P250" s="61"/>
      <c r="Q250" s="210">
        <v>0.8</v>
      </c>
    </row>
    <row r="251" spans="1:17" ht="17.25" hidden="1" customHeight="1" outlineLevel="2">
      <c r="A251" s="46"/>
      <c r="B251" s="47" t="s">
        <v>480</v>
      </c>
      <c r="C251" s="48" t="s">
        <v>168</v>
      </c>
      <c r="D251" s="48" t="s">
        <v>481</v>
      </c>
      <c r="E251" s="50"/>
      <c r="F251" s="50" t="s">
        <v>170</v>
      </c>
      <c r="G251" s="50" t="s">
        <v>170</v>
      </c>
      <c r="H251" s="50"/>
      <c r="I251" s="50" t="s">
        <v>170</v>
      </c>
      <c r="J251" s="50" t="s">
        <v>170</v>
      </c>
      <c r="K251" s="50"/>
      <c r="L251" s="50" t="s">
        <v>170</v>
      </c>
      <c r="M251" s="50" t="s">
        <v>170</v>
      </c>
      <c r="N251" s="50"/>
      <c r="O251" s="50" t="s">
        <v>170</v>
      </c>
      <c r="P251" s="50" t="s">
        <v>170</v>
      </c>
      <c r="Q251" s="50"/>
    </row>
    <row r="252" spans="1:17" ht="17.25" hidden="1" customHeight="1" outlineLevel="2">
      <c r="A252" s="46"/>
      <c r="B252" s="47" t="s">
        <v>482</v>
      </c>
      <c r="C252" s="48" t="s">
        <v>168</v>
      </c>
      <c r="D252" s="48" t="s">
        <v>481</v>
      </c>
      <c r="E252" s="50"/>
      <c r="F252" s="50" t="s">
        <v>170</v>
      </c>
      <c r="G252" s="50" t="s">
        <v>170</v>
      </c>
      <c r="H252" s="50"/>
      <c r="I252" s="50" t="s">
        <v>170</v>
      </c>
      <c r="J252" s="50" t="s">
        <v>170</v>
      </c>
      <c r="K252" s="50"/>
      <c r="L252" s="50" t="s">
        <v>170</v>
      </c>
      <c r="M252" s="50" t="s">
        <v>170</v>
      </c>
      <c r="N252" s="50"/>
      <c r="O252" s="50" t="s">
        <v>170</v>
      </c>
      <c r="P252" s="50" t="s">
        <v>170</v>
      </c>
      <c r="Q252" s="50"/>
    </row>
    <row r="253" spans="1:17" ht="17.25" hidden="1" customHeight="1" outlineLevel="2">
      <c r="A253" s="46"/>
      <c r="B253" s="47" t="s">
        <v>483</v>
      </c>
      <c r="C253" s="48" t="s">
        <v>168</v>
      </c>
      <c r="D253" s="48" t="s">
        <v>484</v>
      </c>
      <c r="E253" s="50"/>
      <c r="F253" s="50" t="s">
        <v>175</v>
      </c>
      <c r="G253" s="50" t="s">
        <v>175</v>
      </c>
      <c r="H253" s="50"/>
      <c r="I253" s="50" t="s">
        <v>175</v>
      </c>
      <c r="J253" s="50" t="s">
        <v>175</v>
      </c>
      <c r="K253" s="50"/>
      <c r="L253" s="50" t="s">
        <v>175</v>
      </c>
      <c r="M253" s="71" t="s">
        <v>175</v>
      </c>
      <c r="N253" s="62"/>
      <c r="O253" s="71" t="s">
        <v>175</v>
      </c>
      <c r="P253" s="71" t="s">
        <v>175</v>
      </c>
      <c r="Q253" s="62"/>
    </row>
    <row r="254" spans="1:17" ht="17.25" hidden="1" customHeight="1" outlineLevel="2">
      <c r="A254" s="46"/>
      <c r="B254" s="47" t="s">
        <v>485</v>
      </c>
      <c r="C254" s="48" t="s">
        <v>168</v>
      </c>
      <c r="D254" s="48" t="s">
        <v>481</v>
      </c>
      <c r="E254" s="50"/>
      <c r="F254" s="50" t="s">
        <v>175</v>
      </c>
      <c r="G254" s="50" t="s">
        <v>175</v>
      </c>
      <c r="H254" s="50"/>
      <c r="I254" s="50" t="s">
        <v>170</v>
      </c>
      <c r="J254" s="128" t="s">
        <v>183</v>
      </c>
      <c r="K254" s="50"/>
      <c r="L254" s="128" t="s">
        <v>170</v>
      </c>
      <c r="M254" s="127" t="s">
        <v>170</v>
      </c>
      <c r="N254" s="62"/>
      <c r="O254" s="127" t="s">
        <v>170</v>
      </c>
      <c r="P254" s="127" t="s">
        <v>170</v>
      </c>
      <c r="Q254" s="62"/>
    </row>
    <row r="255" spans="1:17" ht="17.25" hidden="1" customHeight="1" outlineLevel="2">
      <c r="A255" s="46"/>
      <c r="B255" s="47" t="s">
        <v>486</v>
      </c>
      <c r="C255" s="48" t="s">
        <v>168</v>
      </c>
      <c r="D255" s="48" t="s">
        <v>481</v>
      </c>
      <c r="E255" s="50"/>
      <c r="F255" s="50" t="s">
        <v>175</v>
      </c>
      <c r="G255" s="50" t="s">
        <v>175</v>
      </c>
      <c r="H255" s="50"/>
      <c r="I255" s="50" t="s">
        <v>175</v>
      </c>
      <c r="J255" s="50" t="s">
        <v>175</v>
      </c>
      <c r="K255" s="50"/>
      <c r="L255" s="50" t="s">
        <v>175</v>
      </c>
      <c r="M255" s="71" t="s">
        <v>170</v>
      </c>
      <c r="N255" s="62"/>
      <c r="O255" s="71" t="s">
        <v>170</v>
      </c>
      <c r="P255" s="62" t="s">
        <v>170</v>
      </c>
      <c r="Q255" s="62"/>
    </row>
    <row r="256" spans="1:17" ht="17.25" hidden="1" customHeight="1" outlineLevel="2">
      <c r="A256" s="46"/>
      <c r="B256" s="47" t="s">
        <v>487</v>
      </c>
      <c r="C256" s="48" t="s">
        <v>168</v>
      </c>
      <c r="D256" s="48" t="s">
        <v>481</v>
      </c>
      <c r="E256" s="50"/>
      <c r="F256" s="50" t="s">
        <v>175</v>
      </c>
      <c r="G256" s="50" t="s">
        <v>175</v>
      </c>
      <c r="H256" s="50"/>
      <c r="I256" s="50" t="s">
        <v>175</v>
      </c>
      <c r="J256" s="128" t="s">
        <v>170</v>
      </c>
      <c r="K256" s="50"/>
      <c r="L256" s="128" t="s">
        <v>170</v>
      </c>
      <c r="M256" s="62" t="s">
        <v>170</v>
      </c>
      <c r="N256" s="62"/>
      <c r="O256" s="62" t="s">
        <v>170</v>
      </c>
      <c r="P256" s="62" t="s">
        <v>170</v>
      </c>
      <c r="Q256" s="62"/>
    </row>
    <row r="257" spans="1:17" ht="17.25" hidden="1" customHeight="1" outlineLevel="2">
      <c r="A257" s="46"/>
      <c r="B257" s="47" t="s">
        <v>488</v>
      </c>
      <c r="C257" s="48" t="s">
        <v>168</v>
      </c>
      <c r="D257" s="48" t="s">
        <v>481</v>
      </c>
      <c r="E257" s="50"/>
      <c r="F257" s="50" t="s">
        <v>175</v>
      </c>
      <c r="G257" s="50" t="s">
        <v>175</v>
      </c>
      <c r="H257" s="50"/>
      <c r="I257" s="50" t="s">
        <v>175</v>
      </c>
      <c r="J257" s="128" t="s">
        <v>170</v>
      </c>
      <c r="K257" s="50"/>
      <c r="L257" s="128" t="s">
        <v>170</v>
      </c>
      <c r="M257" s="62" t="s">
        <v>170</v>
      </c>
      <c r="N257" s="62"/>
      <c r="O257" s="62" t="s">
        <v>170</v>
      </c>
      <c r="P257" s="62" t="s">
        <v>170</v>
      </c>
      <c r="Q257" s="62"/>
    </row>
    <row r="258" spans="1:17" ht="17.25" hidden="1" customHeight="1" outlineLevel="2">
      <c r="A258" s="93"/>
      <c r="B258" s="47" t="s">
        <v>489</v>
      </c>
      <c r="C258" s="48" t="s">
        <v>168</v>
      </c>
      <c r="D258" s="48" t="s">
        <v>490</v>
      </c>
      <c r="E258" s="50"/>
      <c r="F258" s="50" t="s">
        <v>175</v>
      </c>
      <c r="G258" s="84" t="s">
        <v>183</v>
      </c>
      <c r="H258" s="50"/>
      <c r="I258" s="70" t="s">
        <v>183</v>
      </c>
      <c r="J258" s="50" t="s">
        <v>183</v>
      </c>
      <c r="K258" s="50"/>
      <c r="L258" s="50" t="s">
        <v>183</v>
      </c>
      <c r="M258" s="62" t="s">
        <v>170</v>
      </c>
      <c r="N258" s="62"/>
      <c r="O258" s="62" t="s">
        <v>170</v>
      </c>
      <c r="P258" s="62" t="s">
        <v>170</v>
      </c>
      <c r="Q258" s="62"/>
    </row>
    <row r="259" spans="1:17" ht="30" hidden="1" customHeight="1" outlineLevel="2">
      <c r="A259" s="93"/>
      <c r="B259" s="47" t="s">
        <v>491</v>
      </c>
      <c r="C259" s="48" t="s">
        <v>168</v>
      </c>
      <c r="D259" s="48" t="s">
        <v>490</v>
      </c>
      <c r="E259" s="50"/>
      <c r="F259" s="50" t="s">
        <v>175</v>
      </c>
      <c r="G259" s="50" t="s">
        <v>175</v>
      </c>
      <c r="H259" s="50"/>
      <c r="I259" s="50" t="s">
        <v>175</v>
      </c>
      <c r="J259" s="50" t="s">
        <v>175</v>
      </c>
      <c r="K259" s="50"/>
      <c r="L259" s="50" t="s">
        <v>175</v>
      </c>
      <c r="M259" s="71" t="s">
        <v>175</v>
      </c>
      <c r="N259" s="62"/>
      <c r="O259" s="71" t="s">
        <v>175</v>
      </c>
      <c r="P259" s="71" t="s">
        <v>175</v>
      </c>
      <c r="Q259" s="62"/>
    </row>
    <row r="260" spans="1:17" ht="17.25" hidden="1" customHeight="1" outlineLevel="2">
      <c r="A260" s="93"/>
      <c r="B260" s="47" t="s">
        <v>492</v>
      </c>
      <c r="C260" s="48" t="s">
        <v>168</v>
      </c>
      <c r="D260" s="48" t="s">
        <v>490</v>
      </c>
      <c r="E260" s="50"/>
      <c r="F260" s="50" t="s">
        <v>175</v>
      </c>
      <c r="G260" s="50" t="s">
        <v>175</v>
      </c>
      <c r="H260" s="50"/>
      <c r="I260" s="50" t="s">
        <v>175</v>
      </c>
      <c r="J260" s="128" t="s">
        <v>170</v>
      </c>
      <c r="K260" s="50"/>
      <c r="L260" s="128" t="s">
        <v>170</v>
      </c>
      <c r="M260" s="62" t="s">
        <v>170</v>
      </c>
      <c r="N260" s="62"/>
      <c r="O260" s="62" t="s">
        <v>170</v>
      </c>
      <c r="P260" s="62" t="s">
        <v>170</v>
      </c>
      <c r="Q260" s="62"/>
    </row>
    <row r="261" spans="1:17" ht="17.25" hidden="1" customHeight="1" outlineLevel="2">
      <c r="A261" s="93"/>
      <c r="B261" s="47" t="s">
        <v>493</v>
      </c>
      <c r="C261" s="48" t="s">
        <v>414</v>
      </c>
      <c r="D261" s="48" t="s">
        <v>494</v>
      </c>
      <c r="E261" s="50"/>
      <c r="F261" s="50"/>
      <c r="G261" s="50"/>
      <c r="H261" s="50"/>
      <c r="I261" s="50"/>
      <c r="J261" s="128"/>
      <c r="K261" s="50"/>
      <c r="L261" s="128" t="s">
        <v>175</v>
      </c>
      <c r="M261" s="213" t="s">
        <v>175</v>
      </c>
      <c r="N261" s="62"/>
      <c r="O261" s="213" t="s">
        <v>175</v>
      </c>
      <c r="P261" s="127" t="s">
        <v>170</v>
      </c>
      <c r="Q261" s="62"/>
    </row>
    <row r="262" spans="1:17" ht="17.25" hidden="1" customHeight="1" outlineLevel="2">
      <c r="A262" s="93"/>
      <c r="B262" s="47" t="s">
        <v>495</v>
      </c>
      <c r="C262" s="48" t="s">
        <v>414</v>
      </c>
      <c r="D262" s="48" t="s">
        <v>494</v>
      </c>
      <c r="E262" s="50"/>
      <c r="F262" s="50"/>
      <c r="G262" s="50"/>
      <c r="H262" s="50"/>
      <c r="I262" s="50"/>
      <c r="J262" s="128"/>
      <c r="K262" s="50"/>
      <c r="L262" s="128" t="s">
        <v>175</v>
      </c>
      <c r="M262" s="213" t="s">
        <v>175</v>
      </c>
      <c r="N262" s="62"/>
      <c r="O262" s="213" t="s">
        <v>175</v>
      </c>
      <c r="P262" s="127" t="s">
        <v>170</v>
      </c>
      <c r="Q262" s="62"/>
    </row>
    <row r="263" spans="1:17" ht="17.25" hidden="1" customHeight="1" outlineLevel="2">
      <c r="B263" s="47" t="s">
        <v>496</v>
      </c>
      <c r="C263" s="51" t="s">
        <v>173</v>
      </c>
      <c r="D263" s="48" t="s">
        <v>497</v>
      </c>
      <c r="E263" s="49"/>
      <c r="F263" s="169" t="s">
        <v>175</v>
      </c>
      <c r="G263" s="50" t="s">
        <v>175</v>
      </c>
      <c r="H263" s="50"/>
      <c r="I263" s="49" t="s">
        <v>175</v>
      </c>
      <c r="J263" s="50" t="s">
        <v>175</v>
      </c>
      <c r="K263" s="50"/>
      <c r="L263" s="128" t="s">
        <v>175</v>
      </c>
      <c r="M263" s="50" t="s">
        <v>175</v>
      </c>
      <c r="N263" s="50"/>
      <c r="O263" s="50" t="s">
        <v>175</v>
      </c>
      <c r="P263" s="50" t="s">
        <v>175</v>
      </c>
      <c r="Q263" s="50"/>
    </row>
    <row r="264" spans="1:17" ht="17.25" customHeight="1">
      <c r="B264" s="129"/>
      <c r="D264" s="130"/>
    </row>
  </sheetData>
  <mergeCells count="21">
    <mergeCell ref="C111:D111"/>
    <mergeCell ref="C128:D128"/>
    <mergeCell ref="C157:D157"/>
    <mergeCell ref="C187:D187"/>
    <mergeCell ref="C242:D242"/>
    <mergeCell ref="C213:D213"/>
    <mergeCell ref="C234:D234"/>
    <mergeCell ref="O5:O7"/>
    <mergeCell ref="P5:Q7"/>
    <mergeCell ref="C9:D9"/>
    <mergeCell ref="L5:L7"/>
    <mergeCell ref="M5:N7"/>
    <mergeCell ref="A1:K1"/>
    <mergeCell ref="A5:A8"/>
    <mergeCell ref="B5:B8"/>
    <mergeCell ref="C5:D8"/>
    <mergeCell ref="E5:E8"/>
    <mergeCell ref="F5:F7"/>
    <mergeCell ref="G5:H7"/>
    <mergeCell ref="I5:I7"/>
    <mergeCell ref="J5:K7"/>
  </mergeCells>
  <hyperlinks>
    <hyperlink ref="B16" r:id="rId1" xr:uid="{F465046A-7F84-42C0-AF02-000D89F0B5D9}"/>
  </hyperlinks>
  <pageMargins left="0.7" right="0.7" top="0.75" bottom="0.75" header="0" footer="0"/>
  <pageSetup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6F6D-53BD-4F9F-8607-A7F1C917B2CC}">
  <sheetPr>
    <tabColor theme="9"/>
  </sheetPr>
  <dimension ref="A1:G14"/>
  <sheetViews>
    <sheetView workbookViewId="0">
      <selection activeCell="G7" sqref="G7:G13"/>
    </sheetView>
  </sheetViews>
  <sheetFormatPr baseColWidth="10" defaultRowHeight="14.4"/>
  <cols>
    <col min="3" max="7" width="11.33203125" customWidth="1"/>
  </cols>
  <sheetData>
    <row r="1" spans="1:7" ht="22.2" customHeight="1">
      <c r="A1" s="150" t="s">
        <v>536</v>
      </c>
    </row>
    <row r="2" spans="1:7">
      <c r="A2" t="s">
        <v>537</v>
      </c>
    </row>
    <row r="3" spans="1:7">
      <c r="A3" t="s">
        <v>538</v>
      </c>
    </row>
    <row r="5" spans="1:7" ht="15" thickBot="1"/>
    <row r="6" spans="1:7" ht="15" thickBot="1">
      <c r="B6" s="131" t="s">
        <v>498</v>
      </c>
      <c r="C6" s="132">
        <v>2019</v>
      </c>
      <c r="D6" s="132">
        <v>2020</v>
      </c>
      <c r="E6" s="132">
        <v>2021</v>
      </c>
      <c r="F6" s="132">
        <v>2022</v>
      </c>
      <c r="G6" s="132">
        <v>2023</v>
      </c>
    </row>
    <row r="7" spans="1:7" ht="15" thickBot="1">
      <c r="B7" s="133" t="s">
        <v>500</v>
      </c>
      <c r="C7" s="144">
        <v>82.5</v>
      </c>
      <c r="D7" s="144">
        <v>78.5</v>
      </c>
      <c r="E7" s="144">
        <v>85.6</v>
      </c>
      <c r="F7" s="144">
        <v>89.8</v>
      </c>
      <c r="G7" s="147">
        <v>90.1</v>
      </c>
    </row>
    <row r="8" spans="1:7" ht="15" thickBot="1">
      <c r="B8" s="133" t="s">
        <v>501</v>
      </c>
      <c r="C8" s="145">
        <v>83.2</v>
      </c>
      <c r="D8" s="145">
        <v>90.2</v>
      </c>
      <c r="E8" s="145">
        <v>93.4</v>
      </c>
      <c r="F8" s="145">
        <v>79.2</v>
      </c>
      <c r="G8" s="148">
        <v>92.2</v>
      </c>
    </row>
    <row r="9" spans="1:7" ht="15" thickBot="1">
      <c r="B9" s="133" t="s">
        <v>502</v>
      </c>
      <c r="C9" s="145">
        <v>80.2</v>
      </c>
      <c r="D9" s="145">
        <v>86.5</v>
      </c>
      <c r="E9" s="145">
        <v>91</v>
      </c>
      <c r="F9" s="145">
        <v>83.1</v>
      </c>
      <c r="G9" s="148">
        <v>90.8</v>
      </c>
    </row>
    <row r="10" spans="1:7" ht="15" thickBot="1">
      <c r="B10" s="133" t="s">
        <v>503</v>
      </c>
      <c r="C10" s="145">
        <v>94.6</v>
      </c>
      <c r="D10" s="145">
        <v>97.2</v>
      </c>
      <c r="E10" s="145">
        <v>98.1</v>
      </c>
      <c r="F10" s="145">
        <v>88.9</v>
      </c>
      <c r="G10" s="148">
        <v>91.6</v>
      </c>
    </row>
    <row r="11" spans="1:7" ht="15" thickBot="1">
      <c r="B11" s="133" t="s">
        <v>504</v>
      </c>
      <c r="C11" s="145">
        <v>73.3</v>
      </c>
      <c r="D11" s="145">
        <v>72.099999999999994</v>
      </c>
      <c r="E11" s="145">
        <v>81.3</v>
      </c>
      <c r="F11" s="145">
        <v>84.9</v>
      </c>
      <c r="G11" s="148">
        <v>88.5</v>
      </c>
    </row>
    <row r="12" spans="1:7" ht="15" thickBot="1">
      <c r="B12" s="133" t="s">
        <v>505</v>
      </c>
      <c r="C12" s="145">
        <v>67.3</v>
      </c>
      <c r="D12" s="145">
        <v>89</v>
      </c>
      <c r="E12" s="145">
        <v>91.8</v>
      </c>
      <c r="F12" s="145">
        <v>89.2</v>
      </c>
      <c r="G12" s="148">
        <v>90.3</v>
      </c>
    </row>
    <row r="13" spans="1:7" ht="15" thickBot="1">
      <c r="B13" s="133" t="s">
        <v>506</v>
      </c>
      <c r="C13" s="145">
        <v>71.099999999999994</v>
      </c>
      <c r="D13" s="145">
        <v>83.7</v>
      </c>
      <c r="E13" s="145">
        <v>86.1</v>
      </c>
      <c r="F13" s="145">
        <v>87.2</v>
      </c>
      <c r="G13" s="148">
        <v>83.2</v>
      </c>
    </row>
    <row r="14" spans="1:7" ht="28.2" thickBot="1">
      <c r="B14" s="136" t="s">
        <v>528</v>
      </c>
      <c r="C14" s="146">
        <f>AVERAGE(C7:C13)</f>
        <v>78.885714285714286</v>
      </c>
      <c r="D14" s="146">
        <f t="shared" ref="D14:G14" si="0">AVERAGE(D7:D13)</f>
        <v>85.314285714285717</v>
      </c>
      <c r="E14" s="146">
        <f t="shared" si="0"/>
        <v>89.614285714285728</v>
      </c>
      <c r="F14" s="146">
        <f t="shared" si="0"/>
        <v>86.042857142857159</v>
      </c>
      <c r="G14" s="146">
        <f t="shared" si="0"/>
        <v>89.528571428571439</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2988-578A-410F-8576-680178C9D667}">
  <sheetPr>
    <tabColor theme="9"/>
  </sheetPr>
  <dimension ref="A1:E13"/>
  <sheetViews>
    <sheetView workbookViewId="0">
      <selection activeCell="D11" sqref="D11"/>
    </sheetView>
  </sheetViews>
  <sheetFormatPr baseColWidth="10" defaultRowHeight="14.4"/>
  <cols>
    <col min="3" max="3" width="13.88671875" customWidth="1"/>
    <col min="4" max="4" width="16.109375" customWidth="1"/>
  </cols>
  <sheetData>
    <row r="1" spans="1:5" ht="22.2" customHeight="1">
      <c r="A1" s="140" t="s">
        <v>508</v>
      </c>
    </row>
    <row r="2" spans="1:5">
      <c r="A2" t="s">
        <v>509</v>
      </c>
    </row>
    <row r="3" spans="1:5" ht="15" thickBot="1"/>
    <row r="4" spans="1:5" ht="55.8" thickBot="1">
      <c r="B4" s="131" t="s">
        <v>498</v>
      </c>
      <c r="C4" s="132" t="s">
        <v>523</v>
      </c>
      <c r="D4" s="132" t="s">
        <v>524</v>
      </c>
    </row>
    <row r="5" spans="1:5" ht="15" thickBot="1">
      <c r="B5" s="133" t="s">
        <v>500</v>
      </c>
      <c r="C5" s="134">
        <v>210360</v>
      </c>
      <c r="D5" s="135">
        <v>205660</v>
      </c>
    </row>
    <row r="6" spans="1:5" ht="15" thickBot="1">
      <c r="B6" s="133" t="s">
        <v>501</v>
      </c>
      <c r="C6" s="135">
        <v>396683</v>
      </c>
      <c r="D6" s="135">
        <v>382687</v>
      </c>
    </row>
    <row r="7" spans="1:5" ht="15" thickBot="1">
      <c r="B7" s="133" t="s">
        <v>502</v>
      </c>
      <c r="C7" s="135">
        <v>190564</v>
      </c>
      <c r="D7" s="135">
        <v>180675</v>
      </c>
    </row>
    <row r="8" spans="1:5" ht="15" thickBot="1">
      <c r="B8" s="133" t="s">
        <v>503</v>
      </c>
      <c r="C8" s="135">
        <v>36424</v>
      </c>
      <c r="D8" s="135">
        <v>36217</v>
      </c>
    </row>
    <row r="9" spans="1:5" ht="15" thickBot="1">
      <c r="B9" s="133" t="s">
        <v>504</v>
      </c>
      <c r="C9" s="135">
        <v>28216</v>
      </c>
      <c r="D9" s="135">
        <v>27545</v>
      </c>
    </row>
    <row r="10" spans="1:5" ht="15" thickBot="1">
      <c r="B10" s="133" t="s">
        <v>505</v>
      </c>
      <c r="C10" s="135">
        <v>19744</v>
      </c>
      <c r="D10" s="135">
        <v>19668</v>
      </c>
    </row>
    <row r="11" spans="1:5" ht="15" thickBot="1">
      <c r="B11" s="133" t="s">
        <v>506</v>
      </c>
      <c r="C11" s="135">
        <v>9155</v>
      </c>
      <c r="D11" s="135">
        <v>8986</v>
      </c>
    </row>
    <row r="12" spans="1:5" ht="28.2" thickBot="1">
      <c r="B12" s="136" t="s">
        <v>507</v>
      </c>
      <c r="C12" s="137">
        <v>891147</v>
      </c>
      <c r="D12" s="138">
        <v>861438</v>
      </c>
      <c r="E12" s="139">
        <f>D12/C12</f>
        <v>0.96666206585445502</v>
      </c>
    </row>
    <row r="13" spans="1:5">
      <c r="A13" t="s">
        <v>525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4554A-875A-4814-B136-D3205FBF643E}">
  <sheetPr>
    <tabColor theme="9"/>
  </sheetPr>
  <dimension ref="B1:F13"/>
  <sheetViews>
    <sheetView workbookViewId="0">
      <selection activeCell="F5" sqref="F5"/>
    </sheetView>
  </sheetViews>
  <sheetFormatPr baseColWidth="10" defaultRowHeight="14.4"/>
  <cols>
    <col min="3" max="3" width="17.77734375" bestFit="1" customWidth="1"/>
    <col min="4" max="4" width="16.109375" customWidth="1"/>
    <col min="5" max="5" width="28.5546875" customWidth="1"/>
    <col min="6" max="6" width="46.33203125" bestFit="1" customWidth="1"/>
  </cols>
  <sheetData>
    <row r="1" spans="2:6" ht="22.2" customHeight="1"/>
    <row r="3" spans="2:6" ht="15" thickBot="1"/>
    <row r="4" spans="2:6" ht="42" thickBot="1">
      <c r="B4" s="131" t="s">
        <v>498</v>
      </c>
      <c r="C4" s="132" t="s">
        <v>513</v>
      </c>
      <c r="D4" s="132" t="s">
        <v>499</v>
      </c>
      <c r="E4" s="494" t="s">
        <v>798</v>
      </c>
      <c r="F4" s="495"/>
    </row>
    <row r="5" spans="2:6" ht="26.4" customHeight="1" thickBot="1">
      <c r="B5" s="133" t="s">
        <v>500</v>
      </c>
      <c r="C5" s="134">
        <v>238216696000</v>
      </c>
      <c r="D5" s="135">
        <v>6958206165</v>
      </c>
      <c r="E5" s="134" t="s">
        <v>515</v>
      </c>
      <c r="F5" s="134" t="s">
        <v>516</v>
      </c>
    </row>
    <row r="6" spans="2:6" ht="26.4" customHeight="1" thickBot="1">
      <c r="B6" s="133" t="s">
        <v>501</v>
      </c>
      <c r="C6" s="135">
        <v>457061357000</v>
      </c>
      <c r="D6" s="135">
        <v>-11093378659</v>
      </c>
      <c r="E6" s="134" t="s">
        <v>510</v>
      </c>
      <c r="F6" s="134" t="s">
        <v>511</v>
      </c>
    </row>
    <row r="7" spans="2:6" ht="26.4" customHeight="1" thickBot="1">
      <c r="B7" s="133" t="s">
        <v>502</v>
      </c>
      <c r="C7" s="135">
        <v>215173248000</v>
      </c>
      <c r="D7" s="135">
        <v>-6143737010</v>
      </c>
      <c r="E7" s="134" t="s">
        <v>512</v>
      </c>
      <c r="F7" s="134" t="s">
        <v>514</v>
      </c>
    </row>
    <row r="8" spans="2:6" ht="26.4" customHeight="1" thickBot="1">
      <c r="B8" s="133" t="s">
        <v>503</v>
      </c>
      <c r="C8" s="135">
        <v>73477000000</v>
      </c>
      <c r="D8" s="135">
        <v>2390079936</v>
      </c>
      <c r="E8" s="134" t="s">
        <v>518</v>
      </c>
      <c r="F8" s="134" t="s">
        <v>517</v>
      </c>
    </row>
    <row r="9" spans="2:6" ht="26.4" customHeight="1" thickBot="1">
      <c r="B9" s="133" t="s">
        <v>504</v>
      </c>
      <c r="C9" s="135">
        <v>44413900000</v>
      </c>
      <c r="D9" s="135">
        <v>-379846465</v>
      </c>
      <c r="E9" s="134" t="s">
        <v>519</v>
      </c>
      <c r="F9" s="134" t="s">
        <v>520</v>
      </c>
    </row>
    <row r="10" spans="2:6" ht="26.4" customHeight="1" thickBot="1">
      <c r="B10" s="133" t="s">
        <v>505</v>
      </c>
      <c r="C10" s="135">
        <v>22780000000</v>
      </c>
      <c r="D10" s="135">
        <v>4717400329</v>
      </c>
      <c r="E10" s="134" t="s">
        <v>521</v>
      </c>
      <c r="F10" s="134" t="s">
        <v>522</v>
      </c>
    </row>
    <row r="11" spans="2:6" ht="26.4" customHeight="1" thickBot="1">
      <c r="B11" s="133" t="s">
        <v>506</v>
      </c>
      <c r="C11" s="135">
        <v>54024317000</v>
      </c>
      <c r="D11" s="135">
        <v>3611160713</v>
      </c>
      <c r="E11" s="134" t="s">
        <v>526</v>
      </c>
      <c r="F11" s="134" t="s">
        <v>527</v>
      </c>
    </row>
    <row r="12" spans="2:6" ht="28.2" thickBot="1">
      <c r="B12" s="136" t="s">
        <v>507</v>
      </c>
      <c r="C12" s="137">
        <f>SUM(C5:C11)</f>
        <v>1105146518000</v>
      </c>
      <c r="D12" s="137">
        <f>SUM(D5:D11)</f>
        <v>59885009</v>
      </c>
    </row>
    <row r="13" spans="2:6" ht="15" thickBot="1">
      <c r="D13" s="139">
        <f>D12/C12</f>
        <v>5.4187393277386231E-5</v>
      </c>
    </row>
  </sheetData>
  <mergeCells count="1">
    <mergeCell ref="E4:F4"/>
  </mergeCells>
  <hyperlinks>
    <hyperlink ref="F8" r:id="rId1" xr:uid="{55C13AD3-D2C9-4585-952C-F1575742B959}"/>
    <hyperlink ref="F10" r:id="rId2" xr:uid="{7812C927-8A0D-4AA2-A447-6493086FD121}"/>
    <hyperlink ref="F11" r:id="rId3" xr:uid="{219E9B05-0A6B-4F20-9F52-AD599883C447}"/>
  </hyperlinks>
  <pageMargins left="0.7" right="0.7" top="0.75" bottom="0.75" header="0.3" footer="0.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A62-527F-4988-A57C-E75E29BDABBF}">
  <dimension ref="A1:K7"/>
  <sheetViews>
    <sheetView zoomScale="80" zoomScaleNormal="80" workbookViewId="0">
      <selection activeCell="M5" sqref="M5"/>
    </sheetView>
  </sheetViews>
  <sheetFormatPr baseColWidth="10" defaultRowHeight="14.4"/>
  <cols>
    <col min="1" max="1" width="22.44140625" customWidth="1"/>
    <col min="2" max="2" width="62.44140625" customWidth="1"/>
    <col min="3" max="3" width="56.33203125" customWidth="1"/>
    <col min="4" max="4" width="75" customWidth="1"/>
    <col min="5" max="5" width="23.77734375" bestFit="1" customWidth="1"/>
  </cols>
  <sheetData>
    <row r="1" spans="1:11">
      <c r="A1" s="225" t="s">
        <v>875</v>
      </c>
      <c r="B1" s="225" t="s">
        <v>875</v>
      </c>
      <c r="C1" s="224" t="s">
        <v>874</v>
      </c>
      <c r="D1" s="225" t="s">
        <v>880</v>
      </c>
      <c r="E1" s="225" t="s">
        <v>889</v>
      </c>
      <c r="F1" s="498">
        <v>2020</v>
      </c>
      <c r="G1" s="499"/>
      <c r="H1" s="498">
        <v>2021</v>
      </c>
      <c r="I1" s="499"/>
      <c r="J1" s="498">
        <v>2022</v>
      </c>
      <c r="K1" s="499"/>
    </row>
    <row r="2" spans="1:11" ht="146.4" customHeight="1">
      <c r="A2" s="496" t="s">
        <v>876</v>
      </c>
      <c r="B2" s="396" t="s">
        <v>879</v>
      </c>
      <c r="C2" s="229" t="s">
        <v>948</v>
      </c>
      <c r="D2" s="158" t="s">
        <v>882</v>
      </c>
      <c r="E2" s="234">
        <v>0.33</v>
      </c>
      <c r="F2" s="231">
        <v>0.89287140613063165</v>
      </c>
      <c r="G2" s="234">
        <f>F2*E2</f>
        <v>0.29464756402310843</v>
      </c>
      <c r="H2" s="232">
        <v>0.98973032761595792</v>
      </c>
      <c r="I2" s="234">
        <f>H2*E2</f>
        <v>0.32661100811326615</v>
      </c>
      <c r="J2" s="232">
        <v>0.97057081917637611</v>
      </c>
      <c r="K2" s="234">
        <f>J2*E2</f>
        <v>0.32028837032820412</v>
      </c>
    </row>
    <row r="3" spans="1:11" ht="72">
      <c r="A3" s="497"/>
      <c r="B3" s="396"/>
      <c r="C3" s="229" t="s">
        <v>949</v>
      </c>
      <c r="D3" s="158" t="s">
        <v>883</v>
      </c>
      <c r="E3" s="234">
        <v>0.2</v>
      </c>
      <c r="F3" s="231">
        <v>0.88225025000000001</v>
      </c>
      <c r="G3" s="234">
        <f t="shared" ref="G3:G6" si="0">F3*E3</f>
        <v>0.17645005000000002</v>
      </c>
      <c r="H3" s="232">
        <v>0.99904128801431114</v>
      </c>
      <c r="I3" s="234">
        <f t="shared" ref="I3:I6" si="1">H3*E3</f>
        <v>0.19980825760286225</v>
      </c>
      <c r="J3" s="232">
        <v>0.99176666666666669</v>
      </c>
      <c r="K3" s="234">
        <f t="shared" ref="K3:K6" si="2">J3*E3</f>
        <v>0.19835333333333335</v>
      </c>
    </row>
    <row r="4" spans="1:11" ht="126" customHeight="1">
      <c r="A4" s="228" t="s">
        <v>8</v>
      </c>
      <c r="B4" s="22" t="s">
        <v>881</v>
      </c>
      <c r="C4" s="229" t="s">
        <v>950</v>
      </c>
      <c r="D4" s="158" t="s">
        <v>884</v>
      </c>
      <c r="E4" s="234">
        <v>0.15</v>
      </c>
      <c r="F4" s="232">
        <v>0.9687066666666666</v>
      </c>
      <c r="G4" s="234">
        <f t="shared" si="0"/>
        <v>0.14530599999999999</v>
      </c>
      <c r="H4" s="232">
        <v>0.99911333333333341</v>
      </c>
      <c r="I4" s="234">
        <f t="shared" si="1"/>
        <v>0.149867</v>
      </c>
      <c r="J4" s="231">
        <v>0.86021545666666666</v>
      </c>
      <c r="K4" s="234">
        <f t="shared" si="2"/>
        <v>0.12903231849999999</v>
      </c>
    </row>
    <row r="5" spans="1:11" ht="86.4">
      <c r="A5" s="10" t="s">
        <v>877</v>
      </c>
      <c r="B5" s="22" t="s">
        <v>885</v>
      </c>
      <c r="C5" s="230" t="s">
        <v>951</v>
      </c>
      <c r="D5" s="158" t="s">
        <v>886</v>
      </c>
      <c r="E5" s="234">
        <v>0.16</v>
      </c>
      <c r="F5" s="233">
        <v>0.71</v>
      </c>
      <c r="G5" s="234">
        <f t="shared" si="0"/>
        <v>0.11359999999999999</v>
      </c>
      <c r="H5" s="232">
        <v>1</v>
      </c>
      <c r="I5" s="234">
        <f t="shared" si="1"/>
        <v>0.16</v>
      </c>
      <c r="J5" s="232">
        <v>1</v>
      </c>
      <c r="K5" s="234">
        <f t="shared" si="2"/>
        <v>0.16</v>
      </c>
    </row>
    <row r="6" spans="1:11" ht="84" customHeight="1">
      <c r="A6" s="10" t="s">
        <v>878</v>
      </c>
      <c r="B6" s="22" t="s">
        <v>887</v>
      </c>
      <c r="C6" s="230" t="s">
        <v>952</v>
      </c>
      <c r="D6" s="158" t="s">
        <v>888</v>
      </c>
      <c r="E6" s="234">
        <v>0.16</v>
      </c>
      <c r="F6" s="231">
        <v>0.89530277777777778</v>
      </c>
      <c r="G6" s="234">
        <f t="shared" si="0"/>
        <v>0.14324844444444446</v>
      </c>
      <c r="H6" s="232">
        <v>0.99725292587776337</v>
      </c>
      <c r="I6" s="234">
        <f t="shared" si="1"/>
        <v>0.15956046814044214</v>
      </c>
      <c r="J6" s="231">
        <v>0.89733354370463869</v>
      </c>
      <c r="K6" s="234">
        <f t="shared" si="2"/>
        <v>0.1435733669927422</v>
      </c>
    </row>
    <row r="7" spans="1:11" ht="27" customHeight="1">
      <c r="F7" s="405">
        <f>SUM(G2:G6)</f>
        <v>0.87325205846755294</v>
      </c>
      <c r="G7" s="406"/>
      <c r="H7" s="407">
        <f>SUM(I2:I6)</f>
        <v>0.99584673385657052</v>
      </c>
      <c r="I7" s="408"/>
      <c r="J7" s="407">
        <f>SUM(K2:K6)</f>
        <v>0.95124738915427964</v>
      </c>
      <c r="K7" s="408"/>
    </row>
  </sheetData>
  <mergeCells count="8">
    <mergeCell ref="B2:B3"/>
    <mergeCell ref="A2:A3"/>
    <mergeCell ref="J1:K1"/>
    <mergeCell ref="H7:I7"/>
    <mergeCell ref="J7:K7"/>
    <mergeCell ref="F7:G7"/>
    <mergeCell ref="F1:G1"/>
    <mergeCell ref="H1:I1"/>
  </mergeCells>
  <conditionalFormatting sqref="E2:K6">
    <cfRule type="cellIs" dxfId="3" priority="3" stopIfTrue="1" operator="equal">
      <formula>""</formula>
    </cfRule>
  </conditionalFormatting>
  <conditionalFormatting sqref="F7">
    <cfRule type="cellIs" dxfId="2" priority="2" stopIfTrue="1" operator="equal">
      <formula>""</formula>
    </cfRule>
  </conditionalFormatting>
  <conditionalFormatting sqref="H7 J7">
    <cfRule type="cellIs" dxfId="1" priority="1" stopIfTrue="1"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C3AC-D5AD-4671-A6A3-E6D20DBA091E}">
  <dimension ref="A1:X13"/>
  <sheetViews>
    <sheetView zoomScale="70" zoomScaleNormal="70" workbookViewId="0">
      <selection activeCell="G8" sqref="G8"/>
    </sheetView>
  </sheetViews>
  <sheetFormatPr baseColWidth="10" defaultRowHeight="14.4"/>
  <cols>
    <col min="1" max="1" width="15" customWidth="1"/>
    <col min="2" max="2" width="48.33203125" customWidth="1"/>
    <col min="3" max="3" width="39.6640625" customWidth="1"/>
    <col min="5" max="5" width="40.33203125" customWidth="1"/>
    <col min="6" max="6" width="30.109375" customWidth="1"/>
    <col min="8" max="8" width="19.44140625" bestFit="1" customWidth="1"/>
    <col min="9" max="9" width="41.6640625" customWidth="1"/>
    <col min="13" max="13" width="19.44140625" bestFit="1" customWidth="1"/>
    <col min="14" max="14" width="11.77734375" customWidth="1"/>
    <col min="15" max="15" width="19" bestFit="1" customWidth="1"/>
    <col min="16" max="16" width="17.5546875" customWidth="1"/>
    <col min="18" max="18" width="20.88671875" customWidth="1"/>
    <col min="19" max="19" width="13.109375" customWidth="1"/>
  </cols>
  <sheetData>
    <row r="1" spans="1:24" ht="43.2" customHeight="1">
      <c r="A1" s="225" t="s">
        <v>0</v>
      </c>
      <c r="B1" s="225" t="s">
        <v>0</v>
      </c>
      <c r="C1" s="224" t="s">
        <v>1</v>
      </c>
      <c r="D1" s="225" t="s">
        <v>2</v>
      </c>
      <c r="E1" s="225" t="s">
        <v>3</v>
      </c>
      <c r="F1" s="225" t="s">
        <v>4</v>
      </c>
      <c r="G1" s="225" t="s">
        <v>5</v>
      </c>
      <c r="H1" s="226" t="s">
        <v>12</v>
      </c>
      <c r="I1" s="226" t="s">
        <v>13</v>
      </c>
      <c r="J1" s="226" t="s">
        <v>43</v>
      </c>
      <c r="K1" s="226" t="s">
        <v>41</v>
      </c>
      <c r="L1" s="226" t="s">
        <v>26</v>
      </c>
      <c r="M1" s="226" t="s">
        <v>117</v>
      </c>
      <c r="N1" s="226" t="s">
        <v>116</v>
      </c>
      <c r="O1" s="226" t="s">
        <v>57</v>
      </c>
      <c r="P1" s="226" t="s">
        <v>118</v>
      </c>
      <c r="Q1" s="226" t="s">
        <v>126</v>
      </c>
      <c r="R1" s="225" t="s">
        <v>127</v>
      </c>
      <c r="S1" s="225" t="s">
        <v>970</v>
      </c>
    </row>
    <row r="2" spans="1:24" ht="82.2" customHeight="1">
      <c r="A2" s="395" t="s">
        <v>6</v>
      </c>
      <c r="B2" s="396" t="s">
        <v>130</v>
      </c>
      <c r="C2" s="396" t="s">
        <v>7</v>
      </c>
      <c r="D2" s="397">
        <v>0.35</v>
      </c>
      <c r="E2" s="396" t="s">
        <v>131</v>
      </c>
      <c r="F2" s="22" t="s">
        <v>132</v>
      </c>
      <c r="G2" s="24">
        <v>0.2</v>
      </c>
      <c r="H2" s="392" t="str">
        <f>'IND 1'!D12</f>
        <v>PES-IND-1</v>
      </c>
      <c r="I2" s="26" t="s">
        <v>146</v>
      </c>
      <c r="J2" s="26" t="s">
        <v>44</v>
      </c>
      <c r="K2" s="26" t="s">
        <v>91</v>
      </c>
      <c r="L2" s="26" t="s">
        <v>27</v>
      </c>
      <c r="M2" s="26" t="str">
        <f>'IND 1'!B23</f>
        <v>(METAE1 / METAP1) *100%</v>
      </c>
      <c r="N2" s="26">
        <f>'IND 1'!D15</f>
        <v>1</v>
      </c>
      <c r="O2" s="141">
        <f>'IND 1'!L23</f>
        <v>0.95027624309392267</v>
      </c>
      <c r="P2" s="26">
        <f t="shared" ref="P2:P8" si="0">O2/N2</f>
        <v>0.95027624309392267</v>
      </c>
      <c r="Q2" s="26">
        <f t="shared" ref="Q2:Q8" si="1">O2*G2</f>
        <v>0.19005524861878453</v>
      </c>
      <c r="R2" s="397">
        <f>Q2+Q3</f>
        <v>0.30042234058377931</v>
      </c>
      <c r="S2" s="399">
        <f>R2/D2</f>
        <v>0.85834954452508383</v>
      </c>
      <c r="T2" s="17"/>
      <c r="U2" s="17"/>
      <c r="X2" s="390"/>
    </row>
    <row r="3" spans="1:24" ht="96" customHeight="1">
      <c r="A3" s="395"/>
      <c r="B3" s="396"/>
      <c r="C3" s="396"/>
      <c r="D3" s="397"/>
      <c r="E3" s="396"/>
      <c r="F3" s="22" t="s">
        <v>133</v>
      </c>
      <c r="G3" s="24">
        <v>0.15</v>
      </c>
      <c r="H3" s="392" t="str">
        <f>'IND 2'!D12</f>
        <v>PES-IND-2</v>
      </c>
      <c r="I3" s="26" t="s">
        <v>147</v>
      </c>
      <c r="J3" s="26" t="s">
        <v>44</v>
      </c>
      <c r="K3" s="26" t="s">
        <v>91</v>
      </c>
      <c r="L3" s="26" t="s">
        <v>27</v>
      </c>
      <c r="M3" s="26" t="str">
        <f>'IND 2'!B23</f>
        <v>(METAE2 / METAP2) *100%</v>
      </c>
      <c r="N3" s="26">
        <f>'IND 2'!D15</f>
        <v>1</v>
      </c>
      <c r="O3" s="21">
        <f>'IND 2'!L23</f>
        <v>0.73578061309996523</v>
      </c>
      <c r="P3" s="26">
        <f t="shared" si="0"/>
        <v>0.73578061309996523</v>
      </c>
      <c r="Q3" s="26">
        <f t="shared" si="1"/>
        <v>0.11036709196499478</v>
      </c>
      <c r="R3" s="397"/>
      <c r="S3" s="399"/>
      <c r="T3" s="17"/>
      <c r="U3" s="17"/>
      <c r="X3" s="390"/>
    </row>
    <row r="4" spans="1:24" ht="211.8" customHeight="1">
      <c r="A4" s="10" t="s">
        <v>8</v>
      </c>
      <c r="B4" s="22" t="s">
        <v>134</v>
      </c>
      <c r="C4" s="22" t="s">
        <v>94</v>
      </c>
      <c r="D4" s="23">
        <v>0.2</v>
      </c>
      <c r="E4" s="22" t="s">
        <v>135</v>
      </c>
      <c r="F4" s="22" t="s">
        <v>136</v>
      </c>
      <c r="G4" s="24">
        <v>0.2</v>
      </c>
      <c r="H4" s="392" t="str">
        <f>'IND 3'!D12</f>
        <v>PES-IND-3</v>
      </c>
      <c r="I4" s="26" t="s">
        <v>148</v>
      </c>
      <c r="J4" s="26" t="s">
        <v>44</v>
      </c>
      <c r="K4" s="26" t="s">
        <v>91</v>
      </c>
      <c r="L4" s="26" t="s">
        <v>27</v>
      </c>
      <c r="M4" s="26" t="str">
        <f>'IND 3'!B23</f>
        <v>(METAE3 / METAP3) *100%</v>
      </c>
      <c r="N4" s="26">
        <f>'IND 3'!D15</f>
        <v>1</v>
      </c>
      <c r="O4" s="141">
        <f>'IND 3'!L23</f>
        <v>1.125</v>
      </c>
      <c r="P4" s="26">
        <f t="shared" si="0"/>
        <v>1.125</v>
      </c>
      <c r="Q4" s="26">
        <f t="shared" si="1"/>
        <v>0.22500000000000001</v>
      </c>
      <c r="R4" s="23">
        <f>Q4</f>
        <v>0.22500000000000001</v>
      </c>
      <c r="S4" s="271">
        <f>R4/D4</f>
        <v>1.125</v>
      </c>
      <c r="T4" s="17"/>
      <c r="U4" s="17"/>
      <c r="X4" s="390"/>
    </row>
    <row r="5" spans="1:24" ht="88.2" customHeight="1">
      <c r="A5" s="398" t="s">
        <v>9</v>
      </c>
      <c r="B5" s="396" t="s">
        <v>137</v>
      </c>
      <c r="C5" s="396" t="s">
        <v>138</v>
      </c>
      <c r="D5" s="397">
        <v>0.25</v>
      </c>
      <c r="E5" s="396" t="s">
        <v>139</v>
      </c>
      <c r="F5" s="22" t="s">
        <v>140</v>
      </c>
      <c r="G5" s="24">
        <v>0.2</v>
      </c>
      <c r="H5" s="392" t="str">
        <f>'IND 4'!D12</f>
        <v>PES-IND-4</v>
      </c>
      <c r="I5" s="26" t="s">
        <v>149</v>
      </c>
      <c r="J5" s="26" t="s">
        <v>44</v>
      </c>
      <c r="K5" s="26" t="s">
        <v>91</v>
      </c>
      <c r="L5" s="26" t="s">
        <v>27</v>
      </c>
      <c r="M5" s="26" t="str">
        <f>'IND 4'!B23</f>
        <v>(METAE4 / METAP4) *100%</v>
      </c>
      <c r="N5" s="26">
        <f>'IND 5'!D15</f>
        <v>1</v>
      </c>
      <c r="O5" s="21">
        <f>'IND 4'!L23</f>
        <v>0.81808712121212124</v>
      </c>
      <c r="P5" s="26">
        <f t="shared" si="0"/>
        <v>0.81808712121212124</v>
      </c>
      <c r="Q5" s="26">
        <f t="shared" si="1"/>
        <v>0.16361742424242426</v>
      </c>
      <c r="R5" s="397">
        <f>Q5+Q6</f>
        <v>0.20838170995670999</v>
      </c>
      <c r="S5" s="399">
        <f>R5/D5</f>
        <v>0.83352683982683995</v>
      </c>
      <c r="T5" s="17"/>
      <c r="U5" s="17"/>
      <c r="X5" s="390"/>
    </row>
    <row r="6" spans="1:24" ht="109.8" customHeight="1">
      <c r="A6" s="398"/>
      <c r="B6" s="396"/>
      <c r="C6" s="396"/>
      <c r="D6" s="397"/>
      <c r="E6" s="396"/>
      <c r="F6" s="22" t="s">
        <v>141</v>
      </c>
      <c r="G6" s="24">
        <v>0.05</v>
      </c>
      <c r="H6" s="392" t="str">
        <f>'IND 5'!D12</f>
        <v>PES-IND-5</v>
      </c>
      <c r="I6" s="26" t="s">
        <v>150</v>
      </c>
      <c r="J6" s="26" t="s">
        <v>44</v>
      </c>
      <c r="K6" s="26" t="s">
        <v>91</v>
      </c>
      <c r="L6" s="26" t="s">
        <v>27</v>
      </c>
      <c r="M6" s="26" t="str">
        <f>'IND 5'!B23</f>
        <v>(METAE5 / METAP5) *100%</v>
      </c>
      <c r="N6" s="26">
        <f>'IND 5'!D15</f>
        <v>1</v>
      </c>
      <c r="O6" s="21">
        <f>'IND 5'!L23</f>
        <v>0.89528571428571435</v>
      </c>
      <c r="P6" s="26">
        <f t="shared" si="0"/>
        <v>0.89528571428571435</v>
      </c>
      <c r="Q6" s="26">
        <f t="shared" si="1"/>
        <v>4.4764285714285722E-2</v>
      </c>
      <c r="R6" s="397"/>
      <c r="S6" s="399"/>
      <c r="T6" s="17"/>
      <c r="U6" s="17"/>
      <c r="X6" s="390"/>
    </row>
    <row r="7" spans="1:24" ht="84" customHeight="1">
      <c r="A7" s="395" t="s">
        <v>10</v>
      </c>
      <c r="B7" s="396" t="s">
        <v>142</v>
      </c>
      <c r="C7" s="396" t="s">
        <v>11</v>
      </c>
      <c r="D7" s="397">
        <v>0.2</v>
      </c>
      <c r="E7" s="396" t="s">
        <v>143</v>
      </c>
      <c r="F7" s="22" t="s">
        <v>144</v>
      </c>
      <c r="G7" s="24">
        <v>0.1</v>
      </c>
      <c r="H7" s="392" t="str">
        <f>'IND 6'!D12</f>
        <v>PES-IND-6</v>
      </c>
      <c r="I7" s="26" t="s">
        <v>151</v>
      </c>
      <c r="J7" s="26" t="s">
        <v>44</v>
      </c>
      <c r="K7" s="26" t="s">
        <v>91</v>
      </c>
      <c r="L7" s="26" t="s">
        <v>27</v>
      </c>
      <c r="M7" s="26" t="str">
        <f>'IND 6'!B23</f>
        <v>(METAE6 / METAP6) *100%</v>
      </c>
      <c r="N7" s="26">
        <f>'IND 6'!D15</f>
        <v>0.95</v>
      </c>
      <c r="O7" s="141">
        <f>'IND 6'!L23</f>
        <v>0.96666206585445502</v>
      </c>
      <c r="P7" s="26">
        <f t="shared" si="0"/>
        <v>1.0175390166889</v>
      </c>
      <c r="Q7" s="26">
        <f t="shared" si="1"/>
        <v>9.6666206585445502E-2</v>
      </c>
      <c r="R7" s="397">
        <f>Q7+Q8</f>
        <v>9.6671625324773247E-2</v>
      </c>
      <c r="S7" s="399">
        <f>R7/D7</f>
        <v>0.48335812662386624</v>
      </c>
      <c r="T7" s="17"/>
      <c r="U7" s="17"/>
      <c r="X7" s="390"/>
    </row>
    <row r="8" spans="1:24" ht="97.2" customHeight="1">
      <c r="A8" s="395"/>
      <c r="B8" s="396"/>
      <c r="C8" s="396"/>
      <c r="D8" s="397"/>
      <c r="E8" s="396"/>
      <c r="F8" s="22" t="s">
        <v>145</v>
      </c>
      <c r="G8" s="24">
        <v>0.1</v>
      </c>
      <c r="H8" s="392" t="str">
        <f>'IND 7'!D12</f>
        <v>PES-IND-7</v>
      </c>
      <c r="I8" s="26" t="s">
        <v>152</v>
      </c>
      <c r="J8" s="26" t="s">
        <v>44</v>
      </c>
      <c r="K8" s="26" t="s">
        <v>91</v>
      </c>
      <c r="L8" s="26" t="s">
        <v>119</v>
      </c>
      <c r="M8" s="26" t="str">
        <f>'IND 7'!B23</f>
        <v>(METAE7 / METAP7) *100%</v>
      </c>
      <c r="N8" s="26">
        <f>'IND 7'!D15</f>
        <v>0.1</v>
      </c>
      <c r="O8" s="142">
        <f>'IND 7'!L23</f>
        <v>5.4187393277386231E-5</v>
      </c>
      <c r="P8" s="26">
        <f t="shared" si="0"/>
        <v>5.4187393277386228E-4</v>
      </c>
      <c r="Q8" s="391">
        <f t="shared" si="1"/>
        <v>5.4187393277386232E-6</v>
      </c>
      <c r="R8" s="397"/>
      <c r="S8" s="399"/>
      <c r="T8" s="17"/>
      <c r="U8" s="17"/>
      <c r="X8" s="390"/>
    </row>
    <row r="9" spans="1:24" ht="31.2">
      <c r="H9" s="393"/>
      <c r="Q9" s="400">
        <f>SUM(R2:R8)</f>
        <v>0.83047567586526261</v>
      </c>
      <c r="R9" s="400"/>
      <c r="S9" s="400"/>
    </row>
    <row r="12" spans="1:24" ht="85.8" customHeight="1"/>
    <row r="13" spans="1:24" ht="72.599999999999994" customHeight="1"/>
  </sheetData>
  <mergeCells count="22">
    <mergeCell ref="S7:S8"/>
    <mergeCell ref="Q9:S9"/>
    <mergeCell ref="S2:S3"/>
    <mergeCell ref="S5:S6"/>
    <mergeCell ref="R2:R3"/>
    <mergeCell ref="R5:R6"/>
    <mergeCell ref="R7:R8"/>
    <mergeCell ref="C7:C8"/>
    <mergeCell ref="D7:D8"/>
    <mergeCell ref="E7:E8"/>
    <mergeCell ref="A5:A6"/>
    <mergeCell ref="C5:C6"/>
    <mergeCell ref="D5:D6"/>
    <mergeCell ref="E5:E6"/>
    <mergeCell ref="B5:B6"/>
    <mergeCell ref="B7:B8"/>
    <mergeCell ref="A7:A8"/>
    <mergeCell ref="A2:A3"/>
    <mergeCell ref="C2:C3"/>
    <mergeCell ref="D2:D3"/>
    <mergeCell ref="E2:E3"/>
    <mergeCell ref="B2:B3"/>
  </mergeCells>
  <hyperlinks>
    <hyperlink ref="H2" location="'IND 1'!A1" display="'IND 1'!A1" xr:uid="{7231E3F6-632B-4BA8-A552-3A3B596E3A66}"/>
    <hyperlink ref="H3" location="'IND 2'!A1" display="'IND 2'!A1" xr:uid="{AD9F804E-7FD5-4A57-AB9A-D41785701329}"/>
    <hyperlink ref="H4" location="'IND 3'!A1" display="'IND 3'!A1" xr:uid="{91CCA3D9-34A8-46D2-8AF8-294F30A9C864}"/>
    <hyperlink ref="H5" location="'IND 4'!A1" display="'IND 4'!A1" xr:uid="{4D7C0BB8-E2D5-464D-8315-183D17AAF73B}"/>
    <hyperlink ref="H6" location="'IND 5'!A1" display="'IND 5'!A1" xr:uid="{7373AA9C-732B-4BB7-B9E6-81E3EEE70A07}"/>
    <hyperlink ref="H7" location="'IND 6'!A1" display="'IND 6'!A1" xr:uid="{3787644D-EEF3-41EF-BD54-284464E4C892}"/>
    <hyperlink ref="H8" location="'IND 7'!A1" display="'IND 7'!A1" xr:uid="{129760FB-5FAA-42FA-B5FE-49B36693A336}"/>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E32C-9E54-4D86-B0C1-65B98B22778D}">
  <dimension ref="A1:Y9"/>
  <sheetViews>
    <sheetView topLeftCell="M1" zoomScale="85" zoomScaleNormal="85" workbookViewId="0">
      <pane ySplit="1" topLeftCell="A5" activePane="bottomLeft" state="frozen"/>
      <selection activeCell="M5" sqref="M5"/>
      <selection pane="bottomLeft" activeCell="W8" sqref="W8"/>
    </sheetView>
  </sheetViews>
  <sheetFormatPr baseColWidth="10" defaultRowHeight="14.4"/>
  <cols>
    <col min="1" max="1" width="45.88671875" customWidth="1"/>
    <col min="3" max="3" width="45.33203125" customWidth="1"/>
    <col min="4" max="4" width="43.6640625" customWidth="1"/>
    <col min="5" max="5" width="29.88671875" customWidth="1"/>
    <col min="6" max="6" width="11.5546875" style="223"/>
    <col min="7" max="7" width="30.5546875" customWidth="1"/>
    <col min="8" max="8" width="51.109375" customWidth="1"/>
    <col min="9" max="9" width="27.109375" customWidth="1"/>
    <col min="10" max="10" width="20.5546875" customWidth="1"/>
    <col min="11" max="11" width="13.109375" bestFit="1" customWidth="1"/>
    <col min="12" max="12" width="13.6640625" customWidth="1"/>
    <col min="13" max="13" width="18.88671875" customWidth="1"/>
    <col min="14" max="14" width="16.5546875" customWidth="1"/>
    <col min="15" max="15" width="26" customWidth="1"/>
    <col min="16" max="16" width="23.109375" customWidth="1"/>
    <col min="17" max="17" width="28.44140625" customWidth="1"/>
    <col min="18" max="18" width="16.88671875" bestFit="1" customWidth="1"/>
    <col min="20" max="20" width="17.44140625" bestFit="1" customWidth="1"/>
    <col min="21" max="21" width="21.6640625" style="227" bestFit="1" customWidth="1"/>
    <col min="22" max="22" width="14.44140625" style="227" customWidth="1"/>
    <col min="23" max="23" width="17.109375" style="227" customWidth="1"/>
    <col min="24" max="24" width="17.5546875" style="223" customWidth="1"/>
  </cols>
  <sheetData>
    <row r="1" spans="1:25" s="253" customFormat="1" ht="59.25" customHeight="1">
      <c r="A1" s="235" t="s">
        <v>890</v>
      </c>
      <c r="B1" s="236" t="s">
        <v>2</v>
      </c>
      <c r="C1" s="235" t="s">
        <v>891</v>
      </c>
      <c r="D1" s="235" t="s">
        <v>892</v>
      </c>
      <c r="E1" s="237" t="s">
        <v>893</v>
      </c>
      <c r="F1" s="238" t="s">
        <v>5</v>
      </c>
      <c r="G1" s="238" t="s">
        <v>894</v>
      </c>
      <c r="H1" s="238" t="s">
        <v>895</v>
      </c>
      <c r="I1" s="238" t="s">
        <v>896</v>
      </c>
      <c r="J1" s="238" t="s">
        <v>897</v>
      </c>
      <c r="K1" s="238" t="s">
        <v>898</v>
      </c>
      <c r="L1" s="238" t="s">
        <v>899</v>
      </c>
      <c r="M1" s="238" t="s">
        <v>900</v>
      </c>
      <c r="N1" s="238" t="s">
        <v>901</v>
      </c>
      <c r="O1" s="238" t="s">
        <v>902</v>
      </c>
      <c r="P1" s="238" t="s">
        <v>903</v>
      </c>
      <c r="Q1" s="238" t="s">
        <v>904</v>
      </c>
      <c r="R1" s="238" t="s">
        <v>905</v>
      </c>
      <c r="S1" s="238" t="s">
        <v>906</v>
      </c>
      <c r="T1" s="238" t="s">
        <v>907</v>
      </c>
      <c r="U1" s="238" t="s">
        <v>42</v>
      </c>
      <c r="V1" s="238" t="s">
        <v>57</v>
      </c>
      <c r="W1" s="238" t="s">
        <v>908</v>
      </c>
      <c r="X1" s="236" t="s">
        <v>972</v>
      </c>
      <c r="Y1" s="236" t="s">
        <v>971</v>
      </c>
    </row>
    <row r="2" spans="1:25" ht="110.25" customHeight="1">
      <c r="A2" s="501" t="s">
        <v>909</v>
      </c>
      <c r="B2" s="503">
        <v>0.35</v>
      </c>
      <c r="C2" s="505" t="s">
        <v>910</v>
      </c>
      <c r="D2" s="504" t="s">
        <v>911</v>
      </c>
      <c r="E2" s="239" t="s">
        <v>912</v>
      </c>
      <c r="F2" s="240">
        <v>0.2</v>
      </c>
      <c r="G2" s="241" t="s">
        <v>146</v>
      </c>
      <c r="H2" s="157" t="s">
        <v>913</v>
      </c>
      <c r="I2" s="22" t="s">
        <v>914</v>
      </c>
      <c r="J2" s="154" t="s">
        <v>915</v>
      </c>
      <c r="K2" s="154">
        <v>1</v>
      </c>
      <c r="L2" s="154" t="s">
        <v>916</v>
      </c>
      <c r="M2" s="157" t="s">
        <v>917</v>
      </c>
      <c r="N2" s="242" t="s">
        <v>57</v>
      </c>
      <c r="O2" s="154" t="s">
        <v>918</v>
      </c>
      <c r="P2" s="154" t="s">
        <v>44</v>
      </c>
      <c r="Q2" s="157" t="s">
        <v>919</v>
      </c>
      <c r="R2" s="243" t="s">
        <v>920</v>
      </c>
      <c r="S2" s="244">
        <v>0.2</v>
      </c>
      <c r="T2" s="245">
        <v>0.98150000000000004</v>
      </c>
      <c r="U2" s="244">
        <v>1</v>
      </c>
      <c r="V2" s="246">
        <f>((S2*(T2/U2))/(S2))</f>
        <v>0.98150000000000015</v>
      </c>
      <c r="W2" s="246">
        <f>V2*S2</f>
        <v>0.19630000000000003</v>
      </c>
      <c r="X2" s="500">
        <f>W2+W3</f>
        <v>0.32528500000000005</v>
      </c>
      <c r="Y2" s="506">
        <f>X2/B2</f>
        <v>0.92938571428571448</v>
      </c>
    </row>
    <row r="3" spans="1:25" ht="135.75" customHeight="1">
      <c r="A3" s="502"/>
      <c r="B3" s="504"/>
      <c r="C3" s="502"/>
      <c r="D3" s="396"/>
      <c r="E3" s="248" t="s">
        <v>921</v>
      </c>
      <c r="F3" s="240">
        <v>0.15</v>
      </c>
      <c r="G3" s="241" t="s">
        <v>147</v>
      </c>
      <c r="H3" s="249" t="s">
        <v>154</v>
      </c>
      <c r="I3" s="22" t="s">
        <v>914</v>
      </c>
      <c r="J3" s="154" t="s">
        <v>915</v>
      </c>
      <c r="K3" s="154">
        <v>1</v>
      </c>
      <c r="L3" s="154" t="s">
        <v>916</v>
      </c>
      <c r="M3" s="157" t="s">
        <v>917</v>
      </c>
      <c r="N3" s="242" t="s">
        <v>57</v>
      </c>
      <c r="O3" s="154" t="s">
        <v>918</v>
      </c>
      <c r="P3" s="154" t="s">
        <v>44</v>
      </c>
      <c r="Q3" s="157" t="s">
        <v>922</v>
      </c>
      <c r="R3" s="243" t="s">
        <v>920</v>
      </c>
      <c r="S3" s="244">
        <v>0.15</v>
      </c>
      <c r="T3" s="250">
        <v>0.8599</v>
      </c>
      <c r="U3" s="244">
        <v>1</v>
      </c>
      <c r="V3" s="246">
        <f t="shared" ref="V3:V8" si="0">((S3*(T3/U3))/(S3))</f>
        <v>0.8599</v>
      </c>
      <c r="W3" s="246">
        <f t="shared" ref="W3:W8" si="1">V3*S3</f>
        <v>0.12898499999999999</v>
      </c>
      <c r="X3" s="500"/>
      <c r="Y3" s="506"/>
    </row>
    <row r="4" spans="1:25" ht="118.5" customHeight="1">
      <c r="A4" s="157" t="s">
        <v>923</v>
      </c>
      <c r="B4" s="24">
        <v>0.2</v>
      </c>
      <c r="C4" s="243" t="s">
        <v>924</v>
      </c>
      <c r="D4" s="22" t="s">
        <v>925</v>
      </c>
      <c r="E4" s="248" t="s">
        <v>926</v>
      </c>
      <c r="F4" s="240">
        <v>0.2</v>
      </c>
      <c r="G4" s="241" t="s">
        <v>148</v>
      </c>
      <c r="H4" s="157" t="s">
        <v>155</v>
      </c>
      <c r="I4" s="22" t="s">
        <v>914</v>
      </c>
      <c r="J4" s="154" t="s">
        <v>915</v>
      </c>
      <c r="K4" s="154">
        <v>1</v>
      </c>
      <c r="L4" s="154" t="s">
        <v>916</v>
      </c>
      <c r="M4" s="157" t="s">
        <v>917</v>
      </c>
      <c r="N4" s="242" t="s">
        <v>57</v>
      </c>
      <c r="O4" s="154" t="s">
        <v>918</v>
      </c>
      <c r="P4" s="154" t="s">
        <v>44</v>
      </c>
      <c r="Q4" s="157" t="s">
        <v>927</v>
      </c>
      <c r="R4" s="157" t="s">
        <v>928</v>
      </c>
      <c r="S4" s="244">
        <v>0.2</v>
      </c>
      <c r="T4" s="250">
        <v>1</v>
      </c>
      <c r="U4" s="244">
        <v>1</v>
      </c>
      <c r="V4" s="244">
        <f t="shared" si="0"/>
        <v>1</v>
      </c>
      <c r="W4" s="246">
        <f t="shared" si="1"/>
        <v>0.2</v>
      </c>
      <c r="X4" s="240">
        <f>W4</f>
        <v>0.2</v>
      </c>
      <c r="Y4" s="247">
        <f>X4/B4</f>
        <v>1</v>
      </c>
    </row>
    <row r="5" spans="1:25" ht="111" customHeight="1">
      <c r="A5" s="502" t="s">
        <v>929</v>
      </c>
      <c r="B5" s="507">
        <v>0.25</v>
      </c>
      <c r="C5" s="508" t="s">
        <v>930</v>
      </c>
      <c r="D5" s="396" t="s">
        <v>931</v>
      </c>
      <c r="E5" s="248" t="s">
        <v>932</v>
      </c>
      <c r="F5" s="240">
        <v>0.2</v>
      </c>
      <c r="G5" s="241" t="s">
        <v>149</v>
      </c>
      <c r="H5" s="157" t="s">
        <v>153</v>
      </c>
      <c r="I5" s="22" t="s">
        <v>914</v>
      </c>
      <c r="J5" s="154" t="s">
        <v>915</v>
      </c>
      <c r="K5" s="154">
        <v>1</v>
      </c>
      <c r="L5" s="154" t="s">
        <v>916</v>
      </c>
      <c r="M5" s="157" t="s">
        <v>917</v>
      </c>
      <c r="N5" s="242" t="s">
        <v>57</v>
      </c>
      <c r="O5" s="154" t="s">
        <v>918</v>
      </c>
      <c r="P5" s="154" t="s">
        <v>44</v>
      </c>
      <c r="Q5" s="157" t="s">
        <v>933</v>
      </c>
      <c r="R5" s="251" t="s">
        <v>934</v>
      </c>
      <c r="S5" s="244">
        <v>0.2</v>
      </c>
      <c r="T5" s="250">
        <v>0.7</v>
      </c>
      <c r="U5" s="244">
        <v>1</v>
      </c>
      <c r="V5" s="244">
        <f t="shared" si="0"/>
        <v>0.69999999999999984</v>
      </c>
      <c r="W5" s="246">
        <f t="shared" si="1"/>
        <v>0.13999999999999999</v>
      </c>
      <c r="X5" s="507">
        <f>W5+W6</f>
        <v>0.183</v>
      </c>
      <c r="Y5" s="500">
        <f>X5/B5</f>
        <v>0.73199999999999998</v>
      </c>
    </row>
    <row r="6" spans="1:25" ht="87.75" customHeight="1">
      <c r="A6" s="502"/>
      <c r="B6" s="396"/>
      <c r="C6" s="502"/>
      <c r="D6" s="396"/>
      <c r="E6" s="248" t="s">
        <v>935</v>
      </c>
      <c r="F6" s="240">
        <v>0.05</v>
      </c>
      <c r="G6" s="241" t="s">
        <v>150</v>
      </c>
      <c r="H6" s="157" t="s">
        <v>156</v>
      </c>
      <c r="I6" s="22" t="s">
        <v>914</v>
      </c>
      <c r="J6" s="154" t="s">
        <v>915</v>
      </c>
      <c r="K6" s="154">
        <v>1</v>
      </c>
      <c r="L6" s="154" t="s">
        <v>916</v>
      </c>
      <c r="M6" s="157" t="s">
        <v>917</v>
      </c>
      <c r="N6" s="242" t="s">
        <v>57</v>
      </c>
      <c r="O6" s="154" t="s">
        <v>918</v>
      </c>
      <c r="P6" s="154" t="s">
        <v>44</v>
      </c>
      <c r="Q6" s="157" t="s">
        <v>936</v>
      </c>
      <c r="R6" s="252" t="s">
        <v>937</v>
      </c>
      <c r="S6" s="244">
        <v>0.05</v>
      </c>
      <c r="T6" s="250">
        <v>0.86</v>
      </c>
      <c r="U6" s="244">
        <v>1</v>
      </c>
      <c r="V6" s="244">
        <f t="shared" si="0"/>
        <v>0.86</v>
      </c>
      <c r="W6" s="246">
        <f t="shared" si="1"/>
        <v>4.3000000000000003E-2</v>
      </c>
      <c r="X6" s="507"/>
      <c r="Y6" s="500"/>
    </row>
    <row r="7" spans="1:25" ht="75.75" customHeight="1">
      <c r="A7" s="502" t="s">
        <v>938</v>
      </c>
      <c r="B7" s="507">
        <v>0.2</v>
      </c>
      <c r="C7" s="508" t="s">
        <v>939</v>
      </c>
      <c r="D7" s="396" t="s">
        <v>940</v>
      </c>
      <c r="E7" s="248" t="s">
        <v>941</v>
      </c>
      <c r="F7" s="240">
        <v>0.1</v>
      </c>
      <c r="G7" s="241" t="s">
        <v>151</v>
      </c>
      <c r="H7" s="22" t="s">
        <v>157</v>
      </c>
      <c r="I7" s="22" t="s">
        <v>914</v>
      </c>
      <c r="J7" s="154" t="s">
        <v>915</v>
      </c>
      <c r="K7" s="154">
        <v>1</v>
      </c>
      <c r="L7" s="154" t="s">
        <v>916</v>
      </c>
      <c r="M7" s="157" t="s">
        <v>917</v>
      </c>
      <c r="N7" s="242" t="s">
        <v>57</v>
      </c>
      <c r="O7" s="154" t="s">
        <v>918</v>
      </c>
      <c r="P7" s="154" t="s">
        <v>44</v>
      </c>
      <c r="Q7" s="157" t="s">
        <v>942</v>
      </c>
      <c r="R7" s="157" t="s">
        <v>943</v>
      </c>
      <c r="S7" s="244">
        <v>0.1</v>
      </c>
      <c r="T7" s="250">
        <v>0.96430000000000005</v>
      </c>
      <c r="U7" s="244">
        <v>1</v>
      </c>
      <c r="V7" s="244">
        <f t="shared" si="0"/>
        <v>0.96430000000000016</v>
      </c>
      <c r="W7" s="246">
        <f t="shared" si="1"/>
        <v>9.6430000000000016E-2</v>
      </c>
      <c r="X7" s="507">
        <f>W7+W8</f>
        <v>0.16232000000000002</v>
      </c>
      <c r="Y7" s="506">
        <f>X7/B7</f>
        <v>0.8116000000000001</v>
      </c>
    </row>
    <row r="8" spans="1:25" ht="57.6">
      <c r="A8" s="502"/>
      <c r="B8" s="396"/>
      <c r="C8" s="502"/>
      <c r="D8" s="396"/>
      <c r="E8" s="248" t="s">
        <v>944</v>
      </c>
      <c r="F8" s="240">
        <v>0.1</v>
      </c>
      <c r="G8" s="241" t="s">
        <v>152</v>
      </c>
      <c r="H8" s="157" t="s">
        <v>158</v>
      </c>
      <c r="I8" s="22" t="s">
        <v>914</v>
      </c>
      <c r="J8" s="154" t="s">
        <v>915</v>
      </c>
      <c r="K8" s="154">
        <v>1</v>
      </c>
      <c r="L8" s="154" t="s">
        <v>916</v>
      </c>
      <c r="M8" s="157" t="s">
        <v>917</v>
      </c>
      <c r="N8" s="242" t="s">
        <v>57</v>
      </c>
      <c r="O8" s="154" t="s">
        <v>918</v>
      </c>
      <c r="P8" s="154" t="s">
        <v>44</v>
      </c>
      <c r="Q8" s="157" t="s">
        <v>945</v>
      </c>
      <c r="R8" s="157" t="s">
        <v>943</v>
      </c>
      <c r="S8" s="244">
        <v>0.1</v>
      </c>
      <c r="T8" s="250">
        <v>0.65890000000000004</v>
      </c>
      <c r="U8" s="244">
        <v>1</v>
      </c>
      <c r="V8" s="244">
        <f t="shared" si="0"/>
        <v>0.65890000000000004</v>
      </c>
      <c r="W8" s="246">
        <f t="shared" si="1"/>
        <v>6.5890000000000004E-2</v>
      </c>
      <c r="X8" s="507"/>
      <c r="Y8" s="506"/>
    </row>
    <row r="9" spans="1:25" ht="21">
      <c r="X9" s="405">
        <f>SUM(X2:X8)</f>
        <v>0.87060500000000007</v>
      </c>
      <c r="Y9" s="406"/>
    </row>
  </sheetData>
  <mergeCells count="19">
    <mergeCell ref="X9:Y9"/>
    <mergeCell ref="A7:A8"/>
    <mergeCell ref="B7:B8"/>
    <mergeCell ref="C7:C8"/>
    <mergeCell ref="D7:D8"/>
    <mergeCell ref="X7:X8"/>
    <mergeCell ref="Y7:Y8"/>
    <mergeCell ref="Y5:Y6"/>
    <mergeCell ref="A2:A3"/>
    <mergeCell ref="B2:B3"/>
    <mergeCell ref="C2:C3"/>
    <mergeCell ref="D2:D3"/>
    <mergeCell ref="X2:X3"/>
    <mergeCell ref="Y2:Y3"/>
    <mergeCell ref="A5:A6"/>
    <mergeCell ref="B5:B6"/>
    <mergeCell ref="C5:C6"/>
    <mergeCell ref="D5:D6"/>
    <mergeCell ref="X5:X6"/>
  </mergeCells>
  <conditionalFormatting sqref="X9">
    <cfRule type="cellIs" dxfId="0" priority="1" stopIfTrue="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1168-3D21-465B-B465-B7F6D50F3793}">
  <dimension ref="B2:J28"/>
  <sheetViews>
    <sheetView zoomScale="75" workbookViewId="0">
      <selection activeCell="H4" sqref="H4:H8"/>
    </sheetView>
  </sheetViews>
  <sheetFormatPr baseColWidth="10" defaultRowHeight="14.4"/>
  <cols>
    <col min="2" max="2" width="15.77734375" bestFit="1" customWidth="1"/>
    <col min="3" max="3" width="13.109375" customWidth="1"/>
    <col min="7" max="7" width="20.109375" bestFit="1" customWidth="1"/>
  </cols>
  <sheetData>
    <row r="2" spans="2:10" ht="23.4" customHeight="1">
      <c r="B2" s="403" t="s">
        <v>890</v>
      </c>
      <c r="C2" s="403" t="s">
        <v>946</v>
      </c>
      <c r="D2" s="403" t="s">
        <v>947</v>
      </c>
      <c r="E2" s="401">
        <v>2020</v>
      </c>
      <c r="F2" s="401"/>
      <c r="G2" s="401">
        <v>2021</v>
      </c>
      <c r="H2" s="401"/>
      <c r="I2" s="401">
        <v>2022</v>
      </c>
      <c r="J2" s="401"/>
    </row>
    <row r="3" spans="2:10" ht="27.6">
      <c r="B3" s="403"/>
      <c r="C3" s="403"/>
      <c r="D3" s="403"/>
      <c r="E3" s="260" t="s">
        <v>958</v>
      </c>
      <c r="F3" s="260" t="s">
        <v>959</v>
      </c>
      <c r="G3" s="260" t="s">
        <v>958</v>
      </c>
      <c r="H3" s="260" t="s">
        <v>959</v>
      </c>
      <c r="I3" s="260" t="s">
        <v>958</v>
      </c>
      <c r="J3" s="260" t="s">
        <v>959</v>
      </c>
    </row>
    <row r="4" spans="2:10">
      <c r="B4" s="402" t="s">
        <v>876</v>
      </c>
      <c r="C4" s="257" t="s">
        <v>953</v>
      </c>
      <c r="D4" s="258">
        <v>0.33</v>
      </c>
      <c r="E4" s="261">
        <f>'PES 2020-2022'!F2</f>
        <v>0.89287140613063165</v>
      </c>
      <c r="F4" s="264">
        <f>E4*D4</f>
        <v>0.29464756402310843</v>
      </c>
      <c r="G4" s="262">
        <f>'PES 2020-2022'!H2</f>
        <v>0.98973032761595792</v>
      </c>
      <c r="H4" s="264">
        <f>G4*D4</f>
        <v>0.32661100811326615</v>
      </c>
      <c r="I4" s="262">
        <f>'PES 2020-2022'!J2</f>
        <v>0.97057081917637611</v>
      </c>
      <c r="J4" s="264">
        <f t="shared" ref="J4:J7" si="0">I4*D4</f>
        <v>0.32028837032820412</v>
      </c>
    </row>
    <row r="5" spans="2:10">
      <c r="B5" s="402"/>
      <c r="C5" s="257" t="s">
        <v>954</v>
      </c>
      <c r="D5" s="258">
        <v>0.2</v>
      </c>
      <c r="E5" s="261">
        <f>'PES 2020-2022'!F3</f>
        <v>0.88225025000000001</v>
      </c>
      <c r="F5" s="264">
        <f t="shared" ref="F5:F8" si="1">E5*D5</f>
        <v>0.17645005000000002</v>
      </c>
      <c r="G5" s="262">
        <f>'PES 2020-2022'!H3</f>
        <v>0.99904128801431114</v>
      </c>
      <c r="H5" s="264">
        <f t="shared" ref="H5:H7" si="2">G5*D5</f>
        <v>0.19980825760286225</v>
      </c>
      <c r="I5" s="262">
        <f>'PES 2020-2022'!J3</f>
        <v>0.99176666666666669</v>
      </c>
      <c r="J5" s="264">
        <f t="shared" si="0"/>
        <v>0.19835333333333335</v>
      </c>
    </row>
    <row r="6" spans="2:10">
      <c r="B6" s="256" t="s">
        <v>8</v>
      </c>
      <c r="C6" s="257" t="s">
        <v>955</v>
      </c>
      <c r="D6" s="258">
        <v>0.15</v>
      </c>
      <c r="E6" s="262">
        <f>'PES 2020-2022'!F4</f>
        <v>0.9687066666666666</v>
      </c>
      <c r="F6" s="264">
        <f t="shared" si="1"/>
        <v>0.14530599999999999</v>
      </c>
      <c r="G6" s="262">
        <f>'PES 2020-2022'!H4</f>
        <v>0.99911333333333341</v>
      </c>
      <c r="H6" s="264">
        <f t="shared" si="2"/>
        <v>0.149867</v>
      </c>
      <c r="I6" s="261">
        <f>'PES 2020-2022'!J4</f>
        <v>0.86021545666666666</v>
      </c>
      <c r="J6" s="264">
        <f t="shared" si="0"/>
        <v>0.12903231849999999</v>
      </c>
    </row>
    <row r="7" spans="2:10">
      <c r="B7" s="256" t="s">
        <v>877</v>
      </c>
      <c r="C7" s="257" t="s">
        <v>956</v>
      </c>
      <c r="D7" s="258">
        <v>0.16</v>
      </c>
      <c r="E7" s="263">
        <f>'PES 2020-2022'!F5</f>
        <v>0.71</v>
      </c>
      <c r="F7" s="264">
        <f t="shared" si="1"/>
        <v>0.11359999999999999</v>
      </c>
      <c r="G7" s="262">
        <f>'PES 2020-2022'!H5</f>
        <v>1</v>
      </c>
      <c r="H7" s="264">
        <f t="shared" si="2"/>
        <v>0.16</v>
      </c>
      <c r="I7" s="262">
        <f>'PES 2020-2022'!J5</f>
        <v>1</v>
      </c>
      <c r="J7" s="264">
        <f t="shared" si="0"/>
        <v>0.16</v>
      </c>
    </row>
    <row r="8" spans="2:10">
      <c r="B8" s="256" t="s">
        <v>878</v>
      </c>
      <c r="C8" s="257" t="s">
        <v>957</v>
      </c>
      <c r="D8" s="258">
        <v>0.16</v>
      </c>
      <c r="E8" s="261">
        <f>'PES 2020-2022'!F6</f>
        <v>0.89530277777777778</v>
      </c>
      <c r="F8" s="264">
        <f t="shared" si="1"/>
        <v>0.14324844444444446</v>
      </c>
      <c r="G8" s="262">
        <f>'PES 2020-2022'!H6</f>
        <v>0.99725292587776337</v>
      </c>
      <c r="H8" s="264">
        <f>G8*D8</f>
        <v>0.15956046814044214</v>
      </c>
      <c r="I8" s="261">
        <f>'PES 2020-2022'!J6</f>
        <v>0.89733354370463869</v>
      </c>
      <c r="J8" s="264">
        <f>I8*D8</f>
        <v>0.1435733669927422</v>
      </c>
    </row>
    <row r="9" spans="2:10" ht="21">
      <c r="E9" s="405">
        <f>SUM(F4:F8)</f>
        <v>0.87325205846755294</v>
      </c>
      <c r="F9" s="406"/>
      <c r="G9" s="407">
        <f>SUM(H4:H8)</f>
        <v>0.99584673385657052</v>
      </c>
      <c r="H9" s="408"/>
      <c r="I9" s="407">
        <f>SUM(J4:J8)</f>
        <v>0.95124738915427964</v>
      </c>
      <c r="J9" s="408"/>
    </row>
    <row r="13" spans="2:10" ht="37.799999999999997" customHeight="1">
      <c r="B13" s="404" t="s">
        <v>890</v>
      </c>
      <c r="C13" s="403" t="s">
        <v>960</v>
      </c>
      <c r="D13" s="403" t="s">
        <v>961</v>
      </c>
      <c r="E13" s="403">
        <v>2023</v>
      </c>
      <c r="F13" s="403"/>
      <c r="G13" s="403">
        <v>2024</v>
      </c>
      <c r="H13" s="403"/>
    </row>
    <row r="14" spans="2:10" ht="26.4">
      <c r="B14" s="404"/>
      <c r="C14" s="403"/>
      <c r="D14" s="403"/>
      <c r="E14" s="255" t="s">
        <v>967</v>
      </c>
      <c r="F14" s="255" t="s">
        <v>962</v>
      </c>
      <c r="G14" s="255" t="s">
        <v>967</v>
      </c>
      <c r="H14" s="255" t="s">
        <v>962</v>
      </c>
    </row>
    <row r="15" spans="2:10">
      <c r="B15" s="259" t="s">
        <v>6</v>
      </c>
      <c r="C15" s="256" t="s">
        <v>963</v>
      </c>
      <c r="D15" s="258">
        <v>0.35</v>
      </c>
      <c r="E15" s="261">
        <f>'PES 2023'!Y2</f>
        <v>0.92938571428571448</v>
      </c>
      <c r="F15" s="258">
        <f>E15*D15</f>
        <v>0.32528500000000005</v>
      </c>
      <c r="G15" s="261">
        <f>'PES 2024'!S2</f>
        <v>0.85834954452508383</v>
      </c>
      <c r="H15" s="258">
        <f>G15*D15</f>
        <v>0.30042234058377931</v>
      </c>
    </row>
    <row r="16" spans="2:10">
      <c r="B16" s="259" t="s">
        <v>8</v>
      </c>
      <c r="C16" s="256" t="s">
        <v>964</v>
      </c>
      <c r="D16" s="258">
        <v>0.2</v>
      </c>
      <c r="E16" s="262">
        <f>'PES 2023'!Y4</f>
        <v>1</v>
      </c>
      <c r="F16" s="258">
        <f t="shared" ref="F16:F18" si="3">E16*D16</f>
        <v>0.2</v>
      </c>
      <c r="G16" s="262">
        <f>'PES 2024'!S4</f>
        <v>1.125</v>
      </c>
      <c r="H16" s="258">
        <f t="shared" ref="H16:H18" si="4">G16*D16</f>
        <v>0.22500000000000001</v>
      </c>
    </row>
    <row r="17" spans="2:8" ht="26.4">
      <c r="B17" s="259" t="s">
        <v>9</v>
      </c>
      <c r="C17" s="256" t="s">
        <v>965</v>
      </c>
      <c r="D17" s="258">
        <v>0.25</v>
      </c>
      <c r="E17" s="263">
        <f>'PES 2023'!Y5</f>
        <v>0.73199999999999998</v>
      </c>
      <c r="F17" s="258">
        <f t="shared" si="3"/>
        <v>0.183</v>
      </c>
      <c r="G17" s="261">
        <f>'PES 2024'!S5</f>
        <v>0.83352683982683995</v>
      </c>
      <c r="H17" s="258">
        <f t="shared" si="4"/>
        <v>0.20838170995670999</v>
      </c>
    </row>
    <row r="18" spans="2:8">
      <c r="B18" s="259" t="s">
        <v>10</v>
      </c>
      <c r="C18" s="256" t="s">
        <v>966</v>
      </c>
      <c r="D18" s="258">
        <v>0.2</v>
      </c>
      <c r="E18" s="261">
        <f>'PES 2023'!Y7</f>
        <v>0.8116000000000001</v>
      </c>
      <c r="F18" s="258">
        <f t="shared" si="3"/>
        <v>0.16232000000000002</v>
      </c>
      <c r="G18" s="263">
        <f>'PES 2024'!S7</f>
        <v>0.48335812662386624</v>
      </c>
      <c r="H18" s="258">
        <f t="shared" si="4"/>
        <v>9.6671625324773247E-2</v>
      </c>
    </row>
    <row r="19" spans="2:8" ht="21">
      <c r="B19" s="254"/>
      <c r="C19" s="254"/>
      <c r="D19" s="254"/>
      <c r="E19" s="405">
        <f>SUM(F14:F18)</f>
        <v>0.87060500000000007</v>
      </c>
      <c r="F19" s="406"/>
      <c r="G19" s="405">
        <f>SUM(H14:H18)</f>
        <v>0.83047567586526261</v>
      </c>
      <c r="H19" s="406"/>
    </row>
    <row r="21" spans="2:8" ht="15" thickBot="1"/>
    <row r="22" spans="2:8" ht="15" thickBot="1">
      <c r="B22" s="265" t="s">
        <v>968</v>
      </c>
      <c r="C22" s="266" t="s">
        <v>57</v>
      </c>
    </row>
    <row r="23" spans="2:8" ht="15" thickBot="1">
      <c r="B23" s="267">
        <v>2020</v>
      </c>
      <c r="C23" s="268">
        <f>E9</f>
        <v>0.87325205846755294</v>
      </c>
    </row>
    <row r="24" spans="2:8" ht="15" thickBot="1">
      <c r="B24" s="267">
        <v>2021</v>
      </c>
      <c r="C24" s="268">
        <f>G9</f>
        <v>0.99584673385657052</v>
      </c>
    </row>
    <row r="25" spans="2:8" ht="15" thickBot="1">
      <c r="B25" s="267">
        <v>2022</v>
      </c>
      <c r="C25" s="268">
        <f>I9</f>
        <v>0.95124738915427964</v>
      </c>
    </row>
    <row r="26" spans="2:8" ht="15" thickBot="1">
      <c r="B26" s="267">
        <v>2023</v>
      </c>
      <c r="C26" s="268">
        <f>E19</f>
        <v>0.87060500000000007</v>
      </c>
    </row>
    <row r="27" spans="2:8" ht="15" thickBot="1">
      <c r="B27" s="267">
        <v>2024</v>
      </c>
      <c r="C27" s="268">
        <f>G19</f>
        <v>0.83047567586526261</v>
      </c>
    </row>
    <row r="28" spans="2:8" ht="15" thickBot="1">
      <c r="B28" s="269" t="s">
        <v>969</v>
      </c>
      <c r="C28" s="270">
        <f>AVERAGE(C23:C27)</f>
        <v>0.90428537146873311</v>
      </c>
    </row>
  </sheetData>
  <mergeCells count="17">
    <mergeCell ref="E19:F19"/>
    <mergeCell ref="G19:H19"/>
    <mergeCell ref="E9:F9"/>
    <mergeCell ref="G9:H9"/>
    <mergeCell ref="I9:J9"/>
    <mergeCell ref="B13:B14"/>
    <mergeCell ref="C13:C14"/>
    <mergeCell ref="D13:D14"/>
    <mergeCell ref="E13:F13"/>
    <mergeCell ref="G13:H13"/>
    <mergeCell ref="G2:H2"/>
    <mergeCell ref="I2:J2"/>
    <mergeCell ref="B4:B5"/>
    <mergeCell ref="B2:B3"/>
    <mergeCell ref="C2:C3"/>
    <mergeCell ref="D2:D3"/>
    <mergeCell ref="E2:F2"/>
  </mergeCells>
  <phoneticPr fontId="41" type="noConversion"/>
  <conditionalFormatting sqref="E9">
    <cfRule type="cellIs" dxfId="29" priority="13" stopIfTrue="1" operator="equal">
      <formula>""</formula>
    </cfRule>
  </conditionalFormatting>
  <conditionalFormatting sqref="E15:E19">
    <cfRule type="cellIs" dxfId="28" priority="5" stopIfTrue="1" operator="equal">
      <formula>""</formula>
    </cfRule>
  </conditionalFormatting>
  <conditionalFormatting sqref="E4:J8">
    <cfRule type="cellIs" dxfId="27" priority="14" stopIfTrue="1" operator="equal">
      <formula>""</formula>
    </cfRule>
  </conditionalFormatting>
  <conditionalFormatting sqref="G9 I9">
    <cfRule type="cellIs" dxfId="26" priority="12" stopIfTrue="1" operator="equal">
      <formula>""</formula>
    </cfRule>
  </conditionalFormatting>
  <conditionalFormatting sqref="G15:G19">
    <cfRule type="cellIs" dxfId="25" priority="1" stopIfTrue="1" operator="equal">
      <formula>""</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CBCF-72DC-42A0-8F9F-6BE2629588ED}">
  <sheetPr>
    <tabColor theme="3" tint="0.499984740745262"/>
  </sheetPr>
  <dimension ref="A1:M29"/>
  <sheetViews>
    <sheetView zoomScale="70" zoomScaleNormal="70" workbookViewId="0">
      <selection activeCell="Q15" sqref="Q15"/>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0.88671875" style="2" customWidth="1"/>
    <col min="10" max="10" width="5.88671875" style="2" customWidth="1"/>
    <col min="11" max="11" width="16" style="2" customWidth="1"/>
    <col min="12" max="12" width="22" style="2" customWidth="1"/>
    <col min="13" max="16384" width="7.5546875" style="2"/>
  </cols>
  <sheetData>
    <row r="1" spans="1:12" ht="18.75" customHeight="1">
      <c r="A1" s="409"/>
      <c r="B1" s="410"/>
      <c r="C1" s="410"/>
      <c r="D1" s="410"/>
      <c r="E1" s="411"/>
      <c r="F1" s="418" t="s">
        <v>14</v>
      </c>
      <c r="G1" s="419"/>
      <c r="H1" s="419"/>
      <c r="I1" s="419"/>
      <c r="J1" s="419"/>
      <c r="K1" s="419"/>
      <c r="L1" s="1" t="s">
        <v>15</v>
      </c>
    </row>
    <row r="2" spans="1:12" ht="18.75" customHeight="1">
      <c r="A2" s="412"/>
      <c r="B2" s="413"/>
      <c r="C2" s="413"/>
      <c r="D2" s="413"/>
      <c r="E2" s="414"/>
      <c r="F2" s="420"/>
      <c r="G2" s="421"/>
      <c r="H2" s="421"/>
      <c r="I2" s="421"/>
      <c r="J2" s="421"/>
      <c r="K2" s="421"/>
      <c r="L2" s="1" t="s">
        <v>16</v>
      </c>
    </row>
    <row r="3" spans="1:12" ht="18.75" customHeight="1">
      <c r="A3" s="412"/>
      <c r="B3" s="413"/>
      <c r="C3" s="413"/>
      <c r="D3" s="413"/>
      <c r="E3" s="414"/>
      <c r="F3" s="418" t="s">
        <v>17</v>
      </c>
      <c r="G3" s="419"/>
      <c r="H3" s="419"/>
      <c r="I3" s="419"/>
      <c r="J3" s="419"/>
      <c r="K3" s="419"/>
      <c r="L3" s="1" t="s">
        <v>18</v>
      </c>
    </row>
    <row r="4" spans="1:12" ht="18.75" customHeight="1">
      <c r="A4" s="415"/>
      <c r="B4" s="416"/>
      <c r="C4" s="416"/>
      <c r="D4" s="416"/>
      <c r="E4" s="417"/>
      <c r="F4" s="420"/>
      <c r="G4" s="421"/>
      <c r="H4" s="421"/>
      <c r="I4" s="421"/>
      <c r="J4" s="421"/>
      <c r="K4" s="421"/>
      <c r="L4" s="1" t="s">
        <v>115</v>
      </c>
    </row>
    <row r="5" spans="1:12" ht="15.75" customHeight="1">
      <c r="A5" s="422" t="s">
        <v>19</v>
      </c>
      <c r="B5" s="423"/>
      <c r="C5" s="423"/>
      <c r="D5" s="423"/>
      <c r="E5" s="423"/>
      <c r="F5" s="423"/>
      <c r="G5" s="423"/>
      <c r="H5" s="423"/>
      <c r="I5" s="423"/>
      <c r="J5" s="423"/>
      <c r="K5" s="423"/>
      <c r="L5" s="424"/>
    </row>
    <row r="6" spans="1:12" ht="23.25" customHeight="1">
      <c r="A6" s="425" t="s">
        <v>20</v>
      </c>
      <c r="B6" s="426"/>
      <c r="C6" s="427"/>
      <c r="D6" s="428" t="s">
        <v>21</v>
      </c>
      <c r="E6" s="429"/>
      <c r="F6" s="429"/>
      <c r="G6" s="429"/>
      <c r="H6" s="430"/>
      <c r="I6" s="425" t="s">
        <v>22</v>
      </c>
      <c r="J6" s="427"/>
      <c r="K6" s="428" t="s">
        <v>23</v>
      </c>
      <c r="L6" s="430"/>
    </row>
    <row r="7" spans="1:12" ht="17.399999999999999" customHeight="1">
      <c r="A7" s="425" t="s">
        <v>24</v>
      </c>
      <c r="B7" s="426"/>
      <c r="C7" s="427"/>
      <c r="D7" s="428" t="s">
        <v>25</v>
      </c>
      <c r="E7" s="429"/>
      <c r="F7" s="429"/>
      <c r="G7" s="429"/>
      <c r="H7" s="430"/>
      <c r="I7" s="425" t="s">
        <v>26</v>
      </c>
      <c r="J7" s="427"/>
      <c r="K7" s="428" t="s">
        <v>27</v>
      </c>
      <c r="L7" s="430"/>
    </row>
    <row r="8" spans="1:12" ht="35.4" customHeight="1">
      <c r="A8" s="425" t="s">
        <v>28</v>
      </c>
      <c r="B8" s="426"/>
      <c r="C8" s="427"/>
      <c r="D8" s="428" t="s">
        <v>29</v>
      </c>
      <c r="E8" s="429"/>
      <c r="F8" s="429"/>
      <c r="G8" s="429"/>
      <c r="H8" s="430"/>
      <c r="I8" s="425" t="s">
        <v>30</v>
      </c>
      <c r="J8" s="427"/>
      <c r="K8" s="428" t="s">
        <v>31</v>
      </c>
      <c r="L8" s="430"/>
    </row>
    <row r="9" spans="1:12" ht="15.75" customHeight="1">
      <c r="A9" s="422" t="s">
        <v>32</v>
      </c>
      <c r="B9" s="423"/>
      <c r="C9" s="423"/>
      <c r="D9" s="423"/>
      <c r="E9" s="423"/>
      <c r="F9" s="423"/>
      <c r="G9" s="423"/>
      <c r="H9" s="423"/>
      <c r="I9" s="423"/>
      <c r="J9" s="423"/>
      <c r="K9" s="423"/>
      <c r="L9" s="431"/>
    </row>
    <row r="10" spans="1:12" ht="31.5" customHeight="1">
      <c r="A10" s="425" t="s">
        <v>33</v>
      </c>
      <c r="B10" s="426"/>
      <c r="C10" s="426"/>
      <c r="D10" s="427"/>
      <c r="E10" s="432" t="str">
        <f>'PES 2024'!I2</f>
        <v>Porcentaje de avance en el nivel de cumplimiento del plan de acción de los proyectos de inversión a cargo de las entidades del sector.</v>
      </c>
      <c r="F10" s="429"/>
      <c r="G10" s="429"/>
      <c r="H10" s="429"/>
      <c r="I10" s="429"/>
      <c r="J10" s="429"/>
      <c r="K10" s="429"/>
      <c r="L10" s="430"/>
    </row>
    <row r="11" spans="1:12" ht="43.5" customHeight="1">
      <c r="A11" s="425" t="s">
        <v>34</v>
      </c>
      <c r="B11" s="426"/>
      <c r="C11" s="426"/>
      <c r="D11" s="427"/>
      <c r="E11" s="428" t="s">
        <v>153</v>
      </c>
      <c r="F11" s="429"/>
      <c r="G11" s="429"/>
      <c r="H11" s="429"/>
      <c r="I11" s="429"/>
      <c r="J11" s="429"/>
      <c r="K11" s="429"/>
      <c r="L11" s="430"/>
    </row>
    <row r="12" spans="1:12" ht="43.5" customHeight="1">
      <c r="A12" s="425" t="s">
        <v>35</v>
      </c>
      <c r="B12" s="426"/>
      <c r="C12" s="427"/>
      <c r="D12" s="428" t="s">
        <v>529</v>
      </c>
      <c r="E12" s="429"/>
      <c r="F12" s="429"/>
      <c r="G12" s="429"/>
      <c r="H12" s="430"/>
      <c r="I12" s="425" t="s">
        <v>36</v>
      </c>
      <c r="J12" s="427"/>
      <c r="K12" s="428" t="s">
        <v>37</v>
      </c>
      <c r="L12" s="430"/>
    </row>
    <row r="13" spans="1:12" ht="15.75" customHeight="1">
      <c r="A13" s="422" t="s">
        <v>38</v>
      </c>
      <c r="B13" s="423"/>
      <c r="C13" s="423"/>
      <c r="D13" s="423"/>
      <c r="E13" s="423"/>
      <c r="F13" s="423"/>
      <c r="G13" s="423"/>
      <c r="H13" s="423"/>
      <c r="I13" s="423"/>
      <c r="J13" s="423"/>
      <c r="K13" s="423"/>
      <c r="L13" s="431"/>
    </row>
    <row r="14" spans="1:12" ht="25.5" customHeight="1">
      <c r="A14" s="425" t="s">
        <v>39</v>
      </c>
      <c r="B14" s="426"/>
      <c r="C14" s="427"/>
      <c r="D14" s="428" t="s">
        <v>40</v>
      </c>
      <c r="E14" s="429"/>
      <c r="F14" s="429"/>
      <c r="G14" s="429"/>
      <c r="H14" s="430"/>
      <c r="I14" s="425" t="s">
        <v>41</v>
      </c>
      <c r="J14" s="427"/>
      <c r="K14" s="428" t="s">
        <v>91</v>
      </c>
      <c r="L14" s="430"/>
    </row>
    <row r="15" spans="1:12" ht="25.35" customHeight="1">
      <c r="A15" s="425" t="s">
        <v>42</v>
      </c>
      <c r="B15" s="426"/>
      <c r="C15" s="427"/>
      <c r="D15" s="434">
        <v>1</v>
      </c>
      <c r="E15" s="435"/>
      <c r="F15" s="435"/>
      <c r="G15" s="435"/>
      <c r="H15" s="436"/>
      <c r="I15" s="418" t="s">
        <v>43</v>
      </c>
      <c r="J15" s="437"/>
      <c r="K15" s="438" t="s">
        <v>44</v>
      </c>
      <c r="L15" s="439"/>
    </row>
    <row r="16" spans="1:12" ht="18" customHeight="1">
      <c r="A16" s="418" t="s">
        <v>45</v>
      </c>
      <c r="B16" s="419"/>
      <c r="C16" s="437"/>
      <c r="D16" s="438" t="s">
        <v>93</v>
      </c>
      <c r="E16" s="443"/>
      <c r="F16" s="443"/>
      <c r="G16" s="443"/>
      <c r="H16" s="443"/>
      <c r="I16" s="14" t="s">
        <v>123</v>
      </c>
      <c r="J16" s="3">
        <v>60</v>
      </c>
      <c r="K16" s="448" t="s">
        <v>46</v>
      </c>
      <c r="L16" s="449">
        <f>L23</f>
        <v>0.95027624309392267</v>
      </c>
    </row>
    <row r="17" spans="1:13" ht="15.9" customHeight="1">
      <c r="A17" s="440"/>
      <c r="B17" s="441"/>
      <c r="C17" s="442"/>
      <c r="D17" s="444"/>
      <c r="E17" s="445"/>
      <c r="F17" s="445"/>
      <c r="G17" s="445"/>
      <c r="H17" s="445"/>
      <c r="I17" s="13" t="s">
        <v>122</v>
      </c>
      <c r="J17" s="3">
        <v>90</v>
      </c>
      <c r="K17" s="448"/>
      <c r="L17" s="450"/>
    </row>
    <row r="18" spans="1:13" ht="18.600000000000001" customHeight="1">
      <c r="A18" s="420"/>
      <c r="B18" s="421"/>
      <c r="C18" s="433"/>
      <c r="D18" s="446"/>
      <c r="E18" s="447"/>
      <c r="F18" s="447"/>
      <c r="G18" s="447"/>
      <c r="H18" s="447"/>
      <c r="I18" s="12" t="s">
        <v>121</v>
      </c>
      <c r="J18" s="3">
        <v>100</v>
      </c>
      <c r="K18" s="451" t="s">
        <v>121</v>
      </c>
      <c r="L18" s="451"/>
    </row>
    <row r="19" spans="1:13" ht="26.25" customHeight="1">
      <c r="A19" s="4" t="s">
        <v>47</v>
      </c>
      <c r="B19" s="4" t="s">
        <v>48</v>
      </c>
      <c r="C19" s="425" t="s">
        <v>49</v>
      </c>
      <c r="D19" s="426"/>
      <c r="E19" s="426"/>
      <c r="F19" s="426"/>
      <c r="G19" s="427"/>
      <c r="H19" s="425" t="s">
        <v>50</v>
      </c>
      <c r="I19" s="433"/>
      <c r="J19" s="420" t="s">
        <v>26</v>
      </c>
      <c r="K19" s="433"/>
      <c r="L19" s="5" t="s">
        <v>51</v>
      </c>
    </row>
    <row r="20" spans="1:13" ht="59.4" customHeight="1">
      <c r="A20" s="6">
        <v>1</v>
      </c>
      <c r="B20" s="7" t="s">
        <v>52</v>
      </c>
      <c r="C20" s="428" t="s">
        <v>53</v>
      </c>
      <c r="D20" s="429"/>
      <c r="E20" s="429"/>
      <c r="F20" s="429"/>
      <c r="G20" s="430"/>
      <c r="H20" s="428" t="s">
        <v>124</v>
      </c>
      <c r="I20" s="430"/>
      <c r="J20" s="453" t="s">
        <v>54</v>
      </c>
      <c r="K20" s="454"/>
      <c r="L20" s="15">
        <f>'IND 1 SEGUIMIENTO'!D194</f>
        <v>172</v>
      </c>
    </row>
    <row r="21" spans="1:13" ht="67.8" customHeight="1">
      <c r="A21" s="6">
        <v>2</v>
      </c>
      <c r="B21" s="7" t="s">
        <v>55</v>
      </c>
      <c r="C21" s="428" t="s">
        <v>56</v>
      </c>
      <c r="D21" s="429"/>
      <c r="E21" s="429"/>
      <c r="F21" s="429"/>
      <c r="G21" s="430"/>
      <c r="H21" s="428" t="s">
        <v>125</v>
      </c>
      <c r="I21" s="430"/>
      <c r="J21" s="453" t="s">
        <v>54</v>
      </c>
      <c r="K21" s="454"/>
      <c r="L21" s="15">
        <f>'IND 1 SEGUIMIENTO'!D193</f>
        <v>181</v>
      </c>
    </row>
    <row r="22" spans="1:13" ht="25.5" customHeight="1">
      <c r="A22" s="4" t="s">
        <v>47</v>
      </c>
      <c r="B22" s="425" t="s">
        <v>58</v>
      </c>
      <c r="C22" s="426"/>
      <c r="D22" s="426"/>
      <c r="E22" s="426"/>
      <c r="F22" s="426"/>
      <c r="G22" s="426"/>
      <c r="H22" s="426"/>
      <c r="I22" s="427"/>
      <c r="J22" s="425" t="s">
        <v>26</v>
      </c>
      <c r="K22" s="427"/>
      <c r="L22" s="5" t="s">
        <v>59</v>
      </c>
    </row>
    <row r="23" spans="1:13" ht="25.5" customHeight="1">
      <c r="A23" s="455">
        <v>1</v>
      </c>
      <c r="B23" s="418" t="s">
        <v>97</v>
      </c>
      <c r="C23" s="419"/>
      <c r="D23" s="419"/>
      <c r="E23" s="419"/>
      <c r="F23" s="419"/>
      <c r="G23" s="419"/>
      <c r="H23" s="419"/>
      <c r="I23" s="437"/>
      <c r="J23" s="409" t="s">
        <v>60</v>
      </c>
      <c r="K23" s="457"/>
      <c r="L23" s="452">
        <f>L20/L21</f>
        <v>0.95027624309392267</v>
      </c>
    </row>
    <row r="24" spans="1:13" ht="27.9" customHeight="1">
      <c r="A24" s="456"/>
      <c r="B24" s="420"/>
      <c r="C24" s="421"/>
      <c r="D24" s="421"/>
      <c r="E24" s="421"/>
      <c r="F24" s="421"/>
      <c r="G24" s="421"/>
      <c r="H24" s="421"/>
      <c r="I24" s="433"/>
      <c r="J24" s="415"/>
      <c r="K24" s="458"/>
      <c r="L24" s="452"/>
      <c r="M24" s="8"/>
    </row>
    <row r="25" spans="1:13" ht="15.75" customHeight="1">
      <c r="A25" s="422" t="s">
        <v>61</v>
      </c>
      <c r="B25" s="423"/>
      <c r="C25" s="423"/>
      <c r="D25" s="423"/>
      <c r="E25" s="423"/>
      <c r="F25" s="423"/>
      <c r="G25" s="423"/>
      <c r="H25" s="423"/>
      <c r="I25" s="423"/>
      <c r="J25" s="423"/>
      <c r="K25" s="423"/>
      <c r="L25" s="424"/>
    </row>
    <row r="26" spans="1:13" ht="26.25" customHeight="1">
      <c r="A26" s="425" t="s">
        <v>62</v>
      </c>
      <c r="B26" s="426"/>
      <c r="C26" s="427"/>
      <c r="D26" s="428" t="s">
        <v>120</v>
      </c>
      <c r="E26" s="429"/>
      <c r="F26" s="429"/>
      <c r="G26" s="429"/>
      <c r="H26" s="430"/>
      <c r="I26" s="425" t="s">
        <v>64</v>
      </c>
      <c r="J26" s="427"/>
      <c r="K26" s="428" t="s">
        <v>95</v>
      </c>
      <c r="L26" s="430"/>
    </row>
    <row r="27" spans="1:13" ht="26.25" customHeight="1">
      <c r="A27" s="425" t="s">
        <v>66</v>
      </c>
      <c r="B27" s="426"/>
      <c r="C27" s="427"/>
      <c r="D27" s="428" t="s">
        <v>92</v>
      </c>
      <c r="E27" s="429"/>
      <c r="F27" s="429"/>
      <c r="G27" s="429"/>
      <c r="H27" s="429"/>
      <c r="I27" s="429"/>
      <c r="J27" s="429"/>
      <c r="K27" s="429"/>
      <c r="L27" s="430"/>
    </row>
    <row r="28" spans="1:13" ht="230.25" customHeight="1">
      <c r="A28" s="425" t="s">
        <v>67</v>
      </c>
      <c r="B28" s="426"/>
      <c r="C28" s="427"/>
      <c r="D28" s="459" t="str">
        <f>_xlfn.CONCAT('PES 2024'!C2," 
",'PES 2024'!E2,"
META ",'PES 2024'!F2)</f>
        <v>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META 1. Cumplir el 100% del plan de acción de los proyectos de inversión a cargo de las entidades de sector.</v>
      </c>
      <c r="E28" s="460"/>
      <c r="F28" s="460"/>
      <c r="G28" s="460"/>
      <c r="H28" s="460"/>
      <c r="I28" s="460"/>
      <c r="J28" s="460"/>
      <c r="K28" s="460"/>
      <c r="L28" s="461"/>
    </row>
    <row r="29" spans="1:13" ht="17.399999999999999" customHeight="1">
      <c r="A29" s="425" t="s">
        <v>68</v>
      </c>
      <c r="B29" s="426"/>
      <c r="C29" s="427"/>
      <c r="D29" s="428"/>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24" priority="1" operator="containsText" text="Indicador en rango superior">
      <formula>NOT(ISERROR(SEARCH("Indicador en rango superior",K18)))</formula>
    </cfRule>
    <cfRule type="containsText" dxfId="23" priority="2" operator="containsText" text="Indicador en rango medio">
      <formula>NOT(ISERROR(SEARCH("Indicador en rango medio",K18)))</formula>
    </cfRule>
    <cfRule type="containsText" dxfId="22" priority="3" operator="containsText" text="Indicador en rango inferior">
      <formula>NOT(ISERROR(SEARCH("Indicador en rango inferior",K18)))</formula>
    </cfRule>
  </conditionalFormatting>
  <dataValidations disablePrompts="1" count="5">
    <dataValidation type="list" allowBlank="1" showInputMessage="1" showErrorMessage="1" sqref="K14:L14" xr:uid="{08847950-B605-420A-9E1F-0D3568010D1B}">
      <formula1>ListaPERIODOS</formula1>
    </dataValidation>
    <dataValidation type="list" allowBlank="1" showInputMessage="1" showErrorMessage="1" sqref="J20:K21" xr:uid="{D1CF9D84-81D9-491B-B9F5-5250D230073B}">
      <formula1>ListaTIPO</formula1>
    </dataValidation>
    <dataValidation type="list" allowBlank="1" showInputMessage="1" showErrorMessage="1" sqref="K7:L7" xr:uid="{82752A81-F143-46BE-A774-9DC03F158ACC}">
      <formula1>IF($D$7="DESEMPEÑO",ListaDESEMPEÑO,IF($D$7="RESULTADO",ListaRESULTADO,""))</formula1>
    </dataValidation>
    <dataValidation type="list" allowBlank="1" showInputMessage="1" showErrorMessage="1" sqref="K12:L12" xr:uid="{E38F9D04-A2C7-491F-9173-9F3F9B996C6C}">
      <formula1>ListaMETODODERECOLECCIÓN</formula1>
    </dataValidation>
    <dataValidation type="list" allowBlank="1" showInputMessage="1" showErrorMessage="1" sqref="K8:L8" xr:uid="{FDA499A1-4729-4BC3-8FC7-98DB12197EA2}">
      <formula1>ListaDEPENDENCIAS</formula1>
    </dataValidation>
  </dataValidations>
  <pageMargins left="0.7" right="0.7" top="0.75" bottom="0.75" header="0.3" footer="0.3"/>
  <pageSetup paperSize="9" orientation="portrait"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6640-B487-4C32-A759-8F6E22C16105}">
  <sheetPr>
    <tabColor theme="3" tint="0.499984740745262"/>
  </sheetPr>
  <dimension ref="A1:P29"/>
  <sheetViews>
    <sheetView topLeftCell="A7" zoomScale="70" zoomScaleNormal="70" workbookViewId="0">
      <selection activeCell="L23" sqref="L23:L24"/>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0.88671875" style="2" customWidth="1"/>
    <col min="10" max="10" width="5.88671875" style="2" customWidth="1"/>
    <col min="11" max="11" width="16" style="2" customWidth="1"/>
    <col min="12" max="12" width="22" style="2" customWidth="1"/>
    <col min="1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18</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27</v>
      </c>
      <c r="L7" s="430"/>
    </row>
    <row r="8" spans="1:16" ht="35.4" customHeight="1">
      <c r="A8" s="425" t="s">
        <v>28</v>
      </c>
      <c r="B8" s="426"/>
      <c r="C8" s="427"/>
      <c r="D8" s="428" t="s">
        <v>29</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2024'!I3</f>
        <v>Porcentaje del nivel de cumplimiento del plan de acción para cada una de las políticas públicas a nivel sectorial.</v>
      </c>
      <c r="F10" s="429"/>
      <c r="G10" s="429"/>
      <c r="H10" s="429"/>
      <c r="I10" s="429"/>
      <c r="J10" s="429"/>
      <c r="K10" s="429"/>
      <c r="L10" s="430"/>
    </row>
    <row r="11" spans="1:16" ht="43.5" customHeight="1">
      <c r="A11" s="425" t="s">
        <v>34</v>
      </c>
      <c r="B11" s="426"/>
      <c r="C11" s="426"/>
      <c r="D11" s="427"/>
      <c r="E11" s="428" t="s">
        <v>154</v>
      </c>
      <c r="F11" s="429"/>
      <c r="G11" s="429"/>
      <c r="H11" s="429"/>
      <c r="I11" s="429"/>
      <c r="J11" s="429"/>
      <c r="K11" s="429"/>
      <c r="L11" s="430"/>
    </row>
    <row r="12" spans="1:16" ht="43.5" customHeight="1">
      <c r="A12" s="425" t="s">
        <v>35</v>
      </c>
      <c r="B12" s="426"/>
      <c r="C12" s="427"/>
      <c r="D12" s="428" t="s">
        <v>530</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1</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60</v>
      </c>
      <c r="K16" s="448" t="s">
        <v>46</v>
      </c>
      <c r="L16" s="462">
        <f>L23</f>
        <v>0.73578061309996523</v>
      </c>
    </row>
    <row r="17" spans="1:12" ht="15.9" customHeight="1">
      <c r="A17" s="440"/>
      <c r="B17" s="441"/>
      <c r="C17" s="442"/>
      <c r="D17" s="444"/>
      <c r="E17" s="445"/>
      <c r="F17" s="445"/>
      <c r="G17" s="445"/>
      <c r="H17" s="445"/>
      <c r="I17" s="13" t="s">
        <v>122</v>
      </c>
      <c r="J17" s="3">
        <v>90</v>
      </c>
      <c r="K17" s="448"/>
      <c r="L17" s="448"/>
    </row>
    <row r="18" spans="1:12" ht="18.600000000000001" customHeight="1">
      <c r="A18" s="420"/>
      <c r="B18" s="421"/>
      <c r="C18" s="433"/>
      <c r="D18" s="446"/>
      <c r="E18" s="447"/>
      <c r="F18" s="447"/>
      <c r="G18" s="447"/>
      <c r="H18" s="447"/>
      <c r="I18" s="12" t="s">
        <v>121</v>
      </c>
      <c r="J18" s="3">
        <v>100</v>
      </c>
      <c r="K18" s="463" t="s">
        <v>122</v>
      </c>
      <c r="L18" s="463"/>
    </row>
    <row r="19" spans="1:12" ht="12" customHeight="1">
      <c r="A19" s="4" t="s">
        <v>47</v>
      </c>
      <c r="B19" s="4" t="s">
        <v>48</v>
      </c>
      <c r="C19" s="425" t="s">
        <v>49</v>
      </c>
      <c r="D19" s="426"/>
      <c r="E19" s="426"/>
      <c r="F19" s="426"/>
      <c r="G19" s="427"/>
      <c r="H19" s="425" t="s">
        <v>50</v>
      </c>
      <c r="I19" s="433"/>
      <c r="J19" s="420" t="s">
        <v>26</v>
      </c>
      <c r="K19" s="433"/>
      <c r="L19" s="9" t="s">
        <v>51</v>
      </c>
    </row>
    <row r="20" spans="1:12" ht="67.2" customHeight="1">
      <c r="A20" s="6">
        <v>1</v>
      </c>
      <c r="B20" s="7" t="s">
        <v>69</v>
      </c>
      <c r="C20" s="428" t="s">
        <v>70</v>
      </c>
      <c r="D20" s="429"/>
      <c r="E20" s="429"/>
      <c r="F20" s="429"/>
      <c r="G20" s="430"/>
      <c r="H20" s="428" t="s">
        <v>100</v>
      </c>
      <c r="I20" s="430"/>
      <c r="J20" s="453" t="s">
        <v>54</v>
      </c>
      <c r="K20" s="464"/>
      <c r="L20" s="19">
        <f>'IND 2 SEGUIMIENTO'!G47</f>
        <v>0.73578061309996523</v>
      </c>
    </row>
    <row r="21" spans="1:12" ht="52.5" customHeight="1">
      <c r="A21" s="6">
        <v>2</v>
      </c>
      <c r="B21" s="7" t="s">
        <v>71</v>
      </c>
      <c r="C21" s="428" t="s">
        <v>72</v>
      </c>
      <c r="D21" s="429"/>
      <c r="E21" s="429"/>
      <c r="F21" s="429"/>
      <c r="G21" s="430"/>
      <c r="H21" s="428" t="s">
        <v>101</v>
      </c>
      <c r="I21" s="430"/>
      <c r="J21" s="453" t="s">
        <v>54</v>
      </c>
      <c r="K21" s="464"/>
      <c r="L21" s="19">
        <v>1</v>
      </c>
    </row>
    <row r="22" spans="1:12" ht="25.5" customHeight="1">
      <c r="A22" s="4" t="s">
        <v>47</v>
      </c>
      <c r="B22" s="425" t="s">
        <v>58</v>
      </c>
      <c r="C22" s="426"/>
      <c r="D22" s="426"/>
      <c r="E22" s="426"/>
      <c r="F22" s="426"/>
      <c r="G22" s="426"/>
      <c r="H22" s="426"/>
      <c r="I22" s="427"/>
      <c r="J22" s="425" t="s">
        <v>26</v>
      </c>
      <c r="K22" s="427"/>
      <c r="L22" s="4" t="s">
        <v>59</v>
      </c>
    </row>
    <row r="23" spans="1:12" ht="25.5" customHeight="1">
      <c r="A23" s="455">
        <v>1</v>
      </c>
      <c r="B23" s="418" t="s">
        <v>96</v>
      </c>
      <c r="C23" s="419"/>
      <c r="D23" s="419"/>
      <c r="E23" s="419"/>
      <c r="F23" s="419"/>
      <c r="G23" s="419"/>
      <c r="H23" s="419"/>
      <c r="I23" s="437"/>
      <c r="J23" s="409" t="s">
        <v>60</v>
      </c>
      <c r="K23" s="457"/>
      <c r="L23" s="452">
        <f>L20/L21</f>
        <v>0.73578061309996523</v>
      </c>
    </row>
    <row r="24" spans="1:12" ht="27.9" customHeight="1">
      <c r="A24" s="456"/>
      <c r="B24" s="420"/>
      <c r="C24" s="421"/>
      <c r="D24" s="421"/>
      <c r="E24" s="421"/>
      <c r="F24" s="421"/>
      <c r="G24" s="421"/>
      <c r="H24" s="421"/>
      <c r="I24" s="433"/>
      <c r="J24" s="415"/>
      <c r="K24" s="458"/>
      <c r="L24" s="452"/>
    </row>
    <row r="25" spans="1:12" ht="15.75" customHeight="1">
      <c r="A25" s="422" t="s">
        <v>61</v>
      </c>
      <c r="B25" s="423"/>
      <c r="C25" s="423"/>
      <c r="D25" s="423"/>
      <c r="E25" s="423"/>
      <c r="F25" s="423"/>
      <c r="G25" s="423"/>
      <c r="H25" s="423"/>
      <c r="I25" s="423"/>
      <c r="J25" s="423"/>
      <c r="K25" s="423"/>
      <c r="L25" s="431"/>
    </row>
    <row r="26" spans="1:12" ht="26.25" customHeight="1">
      <c r="A26" s="425" t="s">
        <v>62</v>
      </c>
      <c r="B26" s="426"/>
      <c r="C26" s="427"/>
      <c r="D26" s="428" t="s">
        <v>63</v>
      </c>
      <c r="E26" s="429"/>
      <c r="F26" s="429"/>
      <c r="G26" s="429"/>
      <c r="H26" s="430"/>
      <c r="I26" s="425" t="s">
        <v>64</v>
      </c>
      <c r="J26" s="427"/>
      <c r="K26" s="428" t="s">
        <v>65</v>
      </c>
      <c r="L26" s="430"/>
    </row>
    <row r="27" spans="1:12" ht="39.75" customHeight="1">
      <c r="A27" s="425" t="s">
        <v>66</v>
      </c>
      <c r="B27" s="426"/>
      <c r="C27" s="427"/>
      <c r="D27" s="428" t="s">
        <v>98</v>
      </c>
      <c r="E27" s="429"/>
      <c r="F27" s="429"/>
      <c r="G27" s="429"/>
      <c r="H27" s="429"/>
      <c r="I27" s="429"/>
      <c r="J27" s="429"/>
      <c r="K27" s="429"/>
      <c r="L27" s="430"/>
    </row>
    <row r="28" spans="1:12" ht="230.25" customHeight="1">
      <c r="A28" s="425" t="s">
        <v>67</v>
      </c>
      <c r="B28" s="426"/>
      <c r="C28" s="427"/>
      <c r="D28" s="459" t="str">
        <f>_xlfn.CONCAT('PES 2024'!C2," 
",'PES 2024'!E2,"
META ",'PES 2024'!F2)</f>
        <v>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META 1. Cumplir el 100% del plan de acción de los proyectos de inversión a cargo de las entidades de sector.</v>
      </c>
      <c r="E28" s="460"/>
      <c r="F28" s="460"/>
      <c r="G28" s="460"/>
      <c r="H28" s="460"/>
      <c r="I28" s="460"/>
      <c r="J28" s="460"/>
      <c r="K28" s="460"/>
      <c r="L28" s="461"/>
    </row>
    <row r="29" spans="1:12" ht="17.399999999999999" customHeight="1">
      <c r="A29" s="425" t="s">
        <v>68</v>
      </c>
      <c r="B29" s="426"/>
      <c r="C29" s="427"/>
      <c r="D29" s="428"/>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21" priority="1" operator="containsText" text="Indicador en rango superior">
      <formula>NOT(ISERROR(SEARCH("Indicador en rango superior",K18)))</formula>
    </cfRule>
    <cfRule type="containsText" dxfId="20" priority="2" operator="containsText" text="Indicador en rango medio">
      <formula>NOT(ISERROR(SEARCH("Indicador en rango medio",K18)))</formula>
    </cfRule>
    <cfRule type="containsText" dxfId="19" priority="3" operator="containsText" text="Indicador en rango inferior">
      <formula>NOT(ISERROR(SEARCH("Indicador en rango inferior",K18)))</formula>
    </cfRule>
  </conditionalFormatting>
  <dataValidations count="5">
    <dataValidation type="list" allowBlank="1" showInputMessage="1" showErrorMessage="1" sqref="K14:L14" xr:uid="{71D89964-BC33-4328-A261-86AFFC0F9C1E}">
      <formula1>ListaPERIODOS</formula1>
    </dataValidation>
    <dataValidation type="list" allowBlank="1" showInputMessage="1" showErrorMessage="1" sqref="K7:L7" xr:uid="{E0C900C0-477C-4240-A975-AE2A141F918E}">
      <formula1>IF($D$7="DESEMPEÑO",ListaDESEMPEÑO,IF($D$7="RESULTADO",ListaRESULTADO,""))</formula1>
    </dataValidation>
    <dataValidation type="list" allowBlank="1" showInputMessage="1" showErrorMessage="1" sqref="K12:L12" xr:uid="{B0AE5754-E8D2-443E-A032-90B8F8993A96}">
      <formula1>ListaMETODODERECOLECCIÓN</formula1>
    </dataValidation>
    <dataValidation type="list" allowBlank="1" showInputMessage="1" showErrorMessage="1" sqref="K8:L8" xr:uid="{114CD238-A177-40F1-9F84-4523088E363F}">
      <formula1>ListaDEPENDENCIAS</formula1>
    </dataValidation>
    <dataValidation type="list" allowBlank="1" showInputMessage="1" showErrorMessage="1" sqref="J20:K21" xr:uid="{B09D118C-C9A0-43EF-BDBC-68EA532A6DC3}">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3368-841A-4BCD-A26D-9D11179BB1CA}">
  <sheetPr>
    <tabColor theme="3" tint="0.499984740745262"/>
  </sheetPr>
  <dimension ref="A1:P29"/>
  <sheetViews>
    <sheetView zoomScale="73" zoomScaleNormal="73" workbookViewId="0">
      <selection activeCell="Q12" sqref="Q12"/>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0.88671875" style="2" customWidth="1"/>
    <col min="10" max="10" width="5.88671875" style="2" customWidth="1"/>
    <col min="11" max="11" width="16" style="2" customWidth="1"/>
    <col min="12" max="12" width="22" style="2" customWidth="1"/>
    <col min="1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18</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27</v>
      </c>
      <c r="L7" s="430"/>
    </row>
    <row r="8" spans="1:16" ht="35.4" customHeight="1">
      <c r="A8" s="425" t="s">
        <v>28</v>
      </c>
      <c r="B8" s="426"/>
      <c r="C8" s="427"/>
      <c r="D8" s="428" t="s">
        <v>867</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2024'!I4</f>
        <v>Porcentaje de ejecución del plan de acción de la estrategia sectorial de comunicaciones</v>
      </c>
      <c r="F10" s="429"/>
      <c r="G10" s="429"/>
      <c r="H10" s="429"/>
      <c r="I10" s="429"/>
      <c r="J10" s="429"/>
      <c r="K10" s="429"/>
      <c r="L10" s="430"/>
    </row>
    <row r="11" spans="1:16" ht="43.5" customHeight="1">
      <c r="A11" s="425" t="s">
        <v>34</v>
      </c>
      <c r="B11" s="426"/>
      <c r="C11" s="426"/>
      <c r="D11" s="427"/>
      <c r="E11" s="428" t="s">
        <v>155</v>
      </c>
      <c r="F11" s="429"/>
      <c r="G11" s="429"/>
      <c r="H11" s="429"/>
      <c r="I11" s="429"/>
      <c r="J11" s="429"/>
      <c r="K11" s="429"/>
      <c r="L11" s="430"/>
    </row>
    <row r="12" spans="1:16" ht="43.5" customHeight="1">
      <c r="A12" s="425" t="s">
        <v>35</v>
      </c>
      <c r="B12" s="426"/>
      <c r="C12" s="427"/>
      <c r="D12" s="428" t="s">
        <v>531</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1</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60</v>
      </c>
      <c r="K16" s="448" t="s">
        <v>46</v>
      </c>
      <c r="L16" s="465">
        <f>L23</f>
        <v>1.125</v>
      </c>
    </row>
    <row r="17" spans="1:12" ht="15.9" customHeight="1">
      <c r="A17" s="440"/>
      <c r="B17" s="441"/>
      <c r="C17" s="442"/>
      <c r="D17" s="444"/>
      <c r="E17" s="445"/>
      <c r="F17" s="445"/>
      <c r="G17" s="445"/>
      <c r="H17" s="445"/>
      <c r="I17" s="13" t="s">
        <v>122</v>
      </c>
      <c r="J17" s="3">
        <v>80</v>
      </c>
      <c r="K17" s="448"/>
      <c r="L17" s="465"/>
    </row>
    <row r="18" spans="1:12" ht="18.600000000000001" customHeight="1">
      <c r="A18" s="420"/>
      <c r="B18" s="421"/>
      <c r="C18" s="433"/>
      <c r="D18" s="446"/>
      <c r="E18" s="447"/>
      <c r="F18" s="447"/>
      <c r="G18" s="447"/>
      <c r="H18" s="447"/>
      <c r="I18" s="12" t="s">
        <v>121</v>
      </c>
      <c r="J18" s="3">
        <v>100</v>
      </c>
      <c r="K18" s="451" t="s">
        <v>121</v>
      </c>
      <c r="L18" s="451"/>
    </row>
    <row r="19" spans="1:12" ht="12" customHeight="1">
      <c r="A19" s="4" t="s">
        <v>47</v>
      </c>
      <c r="B19" s="4" t="s">
        <v>48</v>
      </c>
      <c r="C19" s="425" t="s">
        <v>49</v>
      </c>
      <c r="D19" s="426"/>
      <c r="E19" s="426"/>
      <c r="F19" s="426"/>
      <c r="G19" s="427"/>
      <c r="H19" s="425" t="s">
        <v>50</v>
      </c>
      <c r="I19" s="433"/>
      <c r="J19" s="420" t="s">
        <v>26</v>
      </c>
      <c r="K19" s="433"/>
      <c r="L19" s="9" t="s">
        <v>51</v>
      </c>
    </row>
    <row r="20" spans="1:12" ht="47.25" customHeight="1">
      <c r="A20" s="6">
        <v>1</v>
      </c>
      <c r="B20" s="7" t="s">
        <v>73</v>
      </c>
      <c r="C20" s="428" t="s">
        <v>865</v>
      </c>
      <c r="D20" s="429"/>
      <c r="E20" s="429"/>
      <c r="F20" s="429"/>
      <c r="G20" s="430"/>
      <c r="H20" s="428" t="s">
        <v>868</v>
      </c>
      <c r="I20" s="430"/>
      <c r="J20" s="453" t="s">
        <v>54</v>
      </c>
      <c r="K20" s="464"/>
      <c r="L20" s="15">
        <f>'IND 3 SEGUIMIENTO'!D17</f>
        <v>27</v>
      </c>
    </row>
    <row r="21" spans="1:12" ht="41.25" customHeight="1">
      <c r="A21" s="6">
        <v>2</v>
      </c>
      <c r="B21" s="7" t="s">
        <v>74</v>
      </c>
      <c r="C21" s="428" t="s">
        <v>866</v>
      </c>
      <c r="D21" s="429"/>
      <c r="E21" s="429"/>
      <c r="F21" s="429"/>
      <c r="G21" s="430"/>
      <c r="H21" s="428" t="s">
        <v>869</v>
      </c>
      <c r="I21" s="430"/>
      <c r="J21" s="453" t="s">
        <v>54</v>
      </c>
      <c r="K21" s="464"/>
      <c r="L21" s="15">
        <f>'IND 3 SEGUIMIENTO'!C17</f>
        <v>24</v>
      </c>
    </row>
    <row r="22" spans="1:12" ht="25.5" customHeight="1">
      <c r="A22" s="4" t="s">
        <v>47</v>
      </c>
      <c r="B22" s="425" t="s">
        <v>58</v>
      </c>
      <c r="C22" s="426"/>
      <c r="D22" s="426"/>
      <c r="E22" s="426"/>
      <c r="F22" s="426"/>
      <c r="G22" s="426"/>
      <c r="H22" s="426"/>
      <c r="I22" s="427"/>
      <c r="J22" s="425" t="s">
        <v>26</v>
      </c>
      <c r="K22" s="427"/>
      <c r="L22" s="4" t="s">
        <v>59</v>
      </c>
    </row>
    <row r="23" spans="1:12" ht="25.5" customHeight="1">
      <c r="A23" s="455">
        <v>1</v>
      </c>
      <c r="B23" s="418" t="s">
        <v>99</v>
      </c>
      <c r="C23" s="419"/>
      <c r="D23" s="419"/>
      <c r="E23" s="419"/>
      <c r="F23" s="419"/>
      <c r="G23" s="419"/>
      <c r="H23" s="419"/>
      <c r="I23" s="437"/>
      <c r="J23" s="409" t="s">
        <v>60</v>
      </c>
      <c r="K23" s="457"/>
      <c r="L23" s="452">
        <f>L20/L21</f>
        <v>1.125</v>
      </c>
    </row>
    <row r="24" spans="1:12" ht="27.9" customHeight="1">
      <c r="A24" s="456"/>
      <c r="B24" s="420"/>
      <c r="C24" s="421"/>
      <c r="D24" s="421"/>
      <c r="E24" s="421"/>
      <c r="F24" s="421"/>
      <c r="G24" s="421"/>
      <c r="H24" s="421"/>
      <c r="I24" s="433"/>
      <c r="J24" s="415"/>
      <c r="K24" s="458"/>
      <c r="L24" s="452"/>
    </row>
    <row r="25" spans="1:12" ht="15.75" customHeight="1">
      <c r="A25" s="422" t="s">
        <v>61</v>
      </c>
      <c r="B25" s="423"/>
      <c r="C25" s="423"/>
      <c r="D25" s="423"/>
      <c r="E25" s="423"/>
      <c r="F25" s="423"/>
      <c r="G25" s="423"/>
      <c r="H25" s="423"/>
      <c r="I25" s="423"/>
      <c r="J25" s="423"/>
      <c r="K25" s="423"/>
      <c r="L25" s="431"/>
    </row>
    <row r="26" spans="1:12" ht="26.25" customHeight="1">
      <c r="A26" s="425" t="s">
        <v>62</v>
      </c>
      <c r="B26" s="426"/>
      <c r="C26" s="427"/>
      <c r="D26" s="428" t="s">
        <v>63</v>
      </c>
      <c r="E26" s="429"/>
      <c r="F26" s="429"/>
      <c r="G26" s="429"/>
      <c r="H26" s="430"/>
      <c r="I26" s="425" t="s">
        <v>64</v>
      </c>
      <c r="J26" s="427"/>
      <c r="K26" s="428" t="s">
        <v>65</v>
      </c>
      <c r="L26" s="430"/>
    </row>
    <row r="27" spans="1:12" ht="41.4" customHeight="1">
      <c r="A27" s="425" t="s">
        <v>66</v>
      </c>
      <c r="B27" s="426"/>
      <c r="C27" s="427"/>
      <c r="D27" s="428" t="s">
        <v>102</v>
      </c>
      <c r="E27" s="429"/>
      <c r="F27" s="429"/>
      <c r="G27" s="429"/>
      <c r="H27" s="429"/>
      <c r="I27" s="429"/>
      <c r="J27" s="429"/>
      <c r="K27" s="429"/>
      <c r="L27" s="430"/>
    </row>
    <row r="28" spans="1:12" ht="130.80000000000001" customHeight="1">
      <c r="A28" s="425" t="s">
        <v>67</v>
      </c>
      <c r="B28" s="426"/>
      <c r="C28" s="427"/>
      <c r="D28" s="459" t="str">
        <f>_xlfn.CONCAT('PES 2024'!C4," 
",'PES 2024'!E4,"
META ",'PES 2024'!F4)</f>
        <v xml:space="preserve">OE2: Optimizar la gestión de la Secretaría Distrital de Cultura, Recreación y Deporte y de las entidades que conforman el sector, articulando e implementando procesos que den soluciones eficaces a las necesidades y expectativas de la ciudadanía. 
E02: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META 3. Cumplir con el 100% del plan de acción de la estrategia de comunicaciones sectorial. </v>
      </c>
      <c r="E28" s="460"/>
      <c r="F28" s="460"/>
      <c r="G28" s="460"/>
      <c r="H28" s="460"/>
      <c r="I28" s="460"/>
      <c r="J28" s="460"/>
      <c r="K28" s="460"/>
      <c r="L28" s="461"/>
    </row>
    <row r="29" spans="1:12" ht="17.399999999999999" customHeight="1">
      <c r="A29" s="425" t="s">
        <v>68</v>
      </c>
      <c r="B29" s="426"/>
      <c r="C29" s="427"/>
      <c r="D29" s="428"/>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8" priority="1" operator="containsText" text="Indicador en rango superior">
      <formula>NOT(ISERROR(SEARCH("Indicador en rango superior",K18)))</formula>
    </cfRule>
    <cfRule type="containsText" dxfId="17" priority="2" operator="containsText" text="Indicador en rango medio">
      <formula>NOT(ISERROR(SEARCH("Indicador en rango medio",K18)))</formula>
    </cfRule>
    <cfRule type="containsText" dxfId="16" priority="3" operator="containsText" text="Indicador en rango inferior">
      <formula>NOT(ISERROR(SEARCH("Indicador en rango inferior",K18)))</formula>
    </cfRule>
  </conditionalFormatting>
  <dataValidations count="5">
    <dataValidation type="list" allowBlank="1" showInputMessage="1" showErrorMessage="1" sqref="K14:L14" xr:uid="{C3C1A9ED-CF18-49F9-A51B-9252E3C73AE8}">
      <formula1>ListaPERIODOS</formula1>
    </dataValidation>
    <dataValidation type="list" allowBlank="1" showInputMessage="1" showErrorMessage="1" sqref="J20:K21" xr:uid="{2BC3306A-FAA8-45E2-8A6C-453561C976B2}">
      <formula1>ListaTIPO</formula1>
    </dataValidation>
    <dataValidation type="list" allowBlank="1" showInputMessage="1" showErrorMessage="1" sqref="K7:L7" xr:uid="{561286F3-2238-4B81-A287-CED88C95CADE}">
      <formula1>IF($D$7="DESEMPEÑO",ListaDESEMPEÑO,IF($D$7="RESULTADO",ListaRESULTADO,""))</formula1>
    </dataValidation>
    <dataValidation type="list" allowBlank="1" showInputMessage="1" showErrorMessage="1" sqref="K12:L12" xr:uid="{BEB2E5BC-BAE2-4208-9FC5-9F7D1958AEA8}">
      <formula1>ListaMETODODERECOLECCIÓN</formula1>
    </dataValidation>
    <dataValidation type="list" allowBlank="1" showInputMessage="1" showErrorMessage="1" sqref="K8:L8" xr:uid="{E759D7B9-132E-4EB3-AFD8-EA2E791802D1}">
      <formula1>ListaDEPENDENCIAS</formula1>
    </dataValidation>
  </dataValidations>
  <pageMargins left="0.7" right="0.7" top="0.75" bottom="0.75" header="0.3" footer="0.3"/>
  <pageSetup paperSize="9" orientation="portrait"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6D3D-63FA-46D3-AA10-563904F1731C}">
  <sheetPr>
    <tabColor theme="3" tint="0.499984740745262"/>
  </sheetPr>
  <dimension ref="A1:P29"/>
  <sheetViews>
    <sheetView topLeftCell="A8" zoomScale="69" zoomScaleNormal="69" workbookViewId="0">
      <selection activeCell="K18" sqref="K18:L18"/>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0.88671875" style="2" customWidth="1"/>
    <col min="10" max="10" width="5.88671875" style="2" customWidth="1"/>
    <col min="11" max="11" width="16" style="2" customWidth="1"/>
    <col min="12" max="12" width="22" style="2" customWidth="1"/>
    <col min="1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75</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27</v>
      </c>
      <c r="L7" s="430"/>
    </row>
    <row r="8" spans="1:16" ht="35.4" customHeight="1">
      <c r="A8" s="425" t="s">
        <v>28</v>
      </c>
      <c r="B8" s="426"/>
      <c r="C8" s="427"/>
      <c r="D8" s="428" t="s">
        <v>29</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2024'!I5</f>
        <v>Porcentaje de implementación de cultured en las entidades del sector.</v>
      </c>
      <c r="F10" s="429"/>
      <c r="G10" s="429"/>
      <c r="H10" s="429"/>
      <c r="I10" s="429"/>
      <c r="J10" s="429"/>
      <c r="K10" s="429"/>
      <c r="L10" s="430"/>
    </row>
    <row r="11" spans="1:16" ht="43.5" customHeight="1">
      <c r="A11" s="425" t="s">
        <v>34</v>
      </c>
      <c r="B11" s="426"/>
      <c r="C11" s="426"/>
      <c r="D11" s="427"/>
      <c r="E11" s="428" t="s">
        <v>153</v>
      </c>
      <c r="F11" s="429"/>
      <c r="G11" s="429"/>
      <c r="H11" s="429"/>
      <c r="I11" s="429"/>
      <c r="J11" s="429"/>
      <c r="K11" s="429"/>
      <c r="L11" s="430"/>
    </row>
    <row r="12" spans="1:16" ht="43.5" customHeight="1">
      <c r="A12" s="425" t="s">
        <v>35</v>
      </c>
      <c r="B12" s="426"/>
      <c r="C12" s="427"/>
      <c r="D12" s="428" t="s">
        <v>532</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1</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60</v>
      </c>
      <c r="K16" s="448" t="s">
        <v>46</v>
      </c>
      <c r="L16" s="465">
        <f>L23</f>
        <v>0.81808712121212124</v>
      </c>
    </row>
    <row r="17" spans="1:12" ht="15.9" customHeight="1">
      <c r="A17" s="440"/>
      <c r="B17" s="441"/>
      <c r="C17" s="442"/>
      <c r="D17" s="444"/>
      <c r="E17" s="445"/>
      <c r="F17" s="445"/>
      <c r="G17" s="445"/>
      <c r="H17" s="445"/>
      <c r="I17" s="13" t="s">
        <v>122</v>
      </c>
      <c r="J17" s="3">
        <v>90</v>
      </c>
      <c r="K17" s="448"/>
      <c r="L17" s="465"/>
    </row>
    <row r="18" spans="1:12" ht="18.600000000000001" customHeight="1">
      <c r="A18" s="420"/>
      <c r="B18" s="421"/>
      <c r="C18" s="433"/>
      <c r="D18" s="446"/>
      <c r="E18" s="447"/>
      <c r="F18" s="447"/>
      <c r="G18" s="447"/>
      <c r="H18" s="447"/>
      <c r="I18" s="12" t="s">
        <v>121</v>
      </c>
      <c r="J18" s="3">
        <v>100</v>
      </c>
      <c r="K18" s="463" t="s">
        <v>122</v>
      </c>
      <c r="L18" s="463"/>
    </row>
    <row r="19" spans="1:12" ht="12" customHeight="1">
      <c r="A19" s="4" t="s">
        <v>47</v>
      </c>
      <c r="B19" s="4" t="s">
        <v>48</v>
      </c>
      <c r="C19" s="425" t="s">
        <v>49</v>
      </c>
      <c r="D19" s="426"/>
      <c r="E19" s="426"/>
      <c r="F19" s="426"/>
      <c r="G19" s="427"/>
      <c r="H19" s="425" t="s">
        <v>50</v>
      </c>
      <c r="I19" s="433"/>
      <c r="J19" s="420" t="s">
        <v>26</v>
      </c>
      <c r="K19" s="433"/>
      <c r="L19" s="9" t="s">
        <v>51</v>
      </c>
    </row>
    <row r="20" spans="1:12" ht="47.25" customHeight="1">
      <c r="A20" s="6">
        <v>1</v>
      </c>
      <c r="B20" s="7" t="s">
        <v>76</v>
      </c>
      <c r="C20" s="428" t="s">
        <v>870</v>
      </c>
      <c r="D20" s="429"/>
      <c r="E20" s="429"/>
      <c r="F20" s="429"/>
      <c r="G20" s="430"/>
      <c r="H20" s="428" t="s">
        <v>77</v>
      </c>
      <c r="I20" s="430"/>
      <c r="J20" s="453" t="s">
        <v>54</v>
      </c>
      <c r="K20" s="464"/>
      <c r="L20" s="19">
        <f>'IND 4 SEGUIMIENTO'!Q4</f>
        <v>0.81808712121212124</v>
      </c>
    </row>
    <row r="21" spans="1:12" ht="41.25" customHeight="1">
      <c r="A21" s="6">
        <v>2</v>
      </c>
      <c r="B21" s="7" t="s">
        <v>78</v>
      </c>
      <c r="C21" s="428" t="s">
        <v>871</v>
      </c>
      <c r="D21" s="429"/>
      <c r="E21" s="429"/>
      <c r="F21" s="429"/>
      <c r="G21" s="430"/>
      <c r="H21" s="428" t="s">
        <v>79</v>
      </c>
      <c r="I21" s="430"/>
      <c r="J21" s="453" t="s">
        <v>54</v>
      </c>
      <c r="K21" s="464"/>
      <c r="L21" s="20">
        <v>1</v>
      </c>
    </row>
    <row r="22" spans="1:12" ht="25.5" customHeight="1">
      <c r="A22" s="4" t="s">
        <v>47</v>
      </c>
      <c r="B22" s="425" t="s">
        <v>58</v>
      </c>
      <c r="C22" s="426"/>
      <c r="D22" s="426"/>
      <c r="E22" s="426"/>
      <c r="F22" s="426"/>
      <c r="G22" s="426"/>
      <c r="H22" s="426"/>
      <c r="I22" s="427"/>
      <c r="J22" s="425" t="s">
        <v>26</v>
      </c>
      <c r="K22" s="427"/>
      <c r="L22" s="4" t="s">
        <v>59</v>
      </c>
    </row>
    <row r="23" spans="1:12" ht="25.5" customHeight="1">
      <c r="A23" s="455">
        <v>1</v>
      </c>
      <c r="B23" s="418" t="s">
        <v>103</v>
      </c>
      <c r="C23" s="419"/>
      <c r="D23" s="419"/>
      <c r="E23" s="419"/>
      <c r="F23" s="419"/>
      <c r="G23" s="419"/>
      <c r="H23" s="419"/>
      <c r="I23" s="437"/>
      <c r="J23" s="409" t="s">
        <v>60</v>
      </c>
      <c r="K23" s="457"/>
      <c r="L23" s="452">
        <f>L20/L21</f>
        <v>0.81808712121212124</v>
      </c>
    </row>
    <row r="24" spans="1:12" ht="27.9" customHeight="1">
      <c r="A24" s="456"/>
      <c r="B24" s="420"/>
      <c r="C24" s="421"/>
      <c r="D24" s="421"/>
      <c r="E24" s="421"/>
      <c r="F24" s="421"/>
      <c r="G24" s="421"/>
      <c r="H24" s="421"/>
      <c r="I24" s="433"/>
      <c r="J24" s="415"/>
      <c r="K24" s="458"/>
      <c r="L24" s="452"/>
    </row>
    <row r="25" spans="1:12" ht="15.75" customHeight="1">
      <c r="A25" s="422" t="s">
        <v>61</v>
      </c>
      <c r="B25" s="423"/>
      <c r="C25" s="423"/>
      <c r="D25" s="423"/>
      <c r="E25" s="423"/>
      <c r="F25" s="423"/>
      <c r="G25" s="423"/>
      <c r="H25" s="423"/>
      <c r="I25" s="423"/>
      <c r="J25" s="423"/>
      <c r="K25" s="423"/>
      <c r="L25" s="431"/>
    </row>
    <row r="26" spans="1:12" ht="26.25" customHeight="1">
      <c r="A26" s="425" t="s">
        <v>62</v>
      </c>
      <c r="B26" s="426"/>
      <c r="C26" s="427"/>
      <c r="D26" s="428" t="s">
        <v>63</v>
      </c>
      <c r="E26" s="429"/>
      <c r="F26" s="429"/>
      <c r="G26" s="429"/>
      <c r="H26" s="430"/>
      <c r="I26" s="425" t="s">
        <v>64</v>
      </c>
      <c r="J26" s="427"/>
      <c r="K26" s="428" t="s">
        <v>65</v>
      </c>
      <c r="L26" s="430"/>
    </row>
    <row r="27" spans="1:12" ht="26.25" customHeight="1">
      <c r="A27" s="425" t="s">
        <v>66</v>
      </c>
      <c r="B27" s="426"/>
      <c r="C27" s="427"/>
      <c r="D27" s="428" t="s">
        <v>104</v>
      </c>
      <c r="E27" s="429"/>
      <c r="F27" s="429"/>
      <c r="G27" s="429"/>
      <c r="H27" s="429"/>
      <c r="I27" s="429"/>
      <c r="J27" s="429"/>
      <c r="K27" s="429"/>
      <c r="L27" s="430"/>
    </row>
    <row r="28" spans="1:12" ht="190.5" customHeight="1">
      <c r="A28" s="425" t="s">
        <v>67</v>
      </c>
      <c r="B28" s="426"/>
      <c r="C28" s="427"/>
      <c r="D28" s="459" t="str">
        <f>_xlfn.CONCAT('PES 2024'!C5," 
",'PES 2024'!E5,"
META ",'PES 2024'!F5)</f>
        <v>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  
E03: Generación de hábitos, creencias, comportamientos en los servidores públicos, que apoyados en la tecnología y las comunicaciones contribuirán a cumplir la misionalidad y a mejorar el funcionamiento de la entidad. 
META 4. Cumplir con el 100% del plan de acción de la vigencia para el desarrollo, implementación y estabilidad de Cultured Bogotá.</v>
      </c>
      <c r="E28" s="460"/>
      <c r="F28" s="460"/>
      <c r="G28" s="460"/>
      <c r="H28" s="460"/>
      <c r="I28" s="460"/>
      <c r="J28" s="460"/>
      <c r="K28" s="460"/>
      <c r="L28" s="461"/>
    </row>
    <row r="29" spans="1:12" ht="17.399999999999999" customHeight="1">
      <c r="A29" s="425" t="s">
        <v>68</v>
      </c>
      <c r="B29" s="426"/>
      <c r="C29" s="427"/>
      <c r="D29" s="428"/>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5" priority="1" operator="containsText" text="Indicador en rango superior">
      <formula>NOT(ISERROR(SEARCH("Indicador en rango superior",K18)))</formula>
    </cfRule>
    <cfRule type="containsText" dxfId="14" priority="2" operator="containsText" text="Indicador en rango medio">
      <formula>NOT(ISERROR(SEARCH("Indicador en rango medio",K18)))</formula>
    </cfRule>
    <cfRule type="containsText" dxfId="13" priority="3" operator="containsText" text="Indicador en rango inferior">
      <formula>NOT(ISERROR(SEARCH("Indicador en rango inferior",K18)))</formula>
    </cfRule>
  </conditionalFormatting>
  <dataValidations count="5">
    <dataValidation type="list" allowBlank="1" showInputMessage="1" showErrorMessage="1" sqref="K14:L14" xr:uid="{069C99CA-3CB5-4A30-BF5E-E9CD8CCD802F}">
      <formula1>ListaPERIODOS</formula1>
    </dataValidation>
    <dataValidation type="list" allowBlank="1" showInputMessage="1" showErrorMessage="1" sqref="K7:L7" xr:uid="{AFE8DB2D-D2B4-486F-9D05-BC3F4EF7C130}">
      <formula1>IF($D$7="DESEMPEÑO",ListaDESEMPEÑO,IF($D$7="RESULTADO",ListaRESULTADO,""))</formula1>
    </dataValidation>
    <dataValidation type="list" allowBlank="1" showInputMessage="1" showErrorMessage="1" sqref="K12:L12" xr:uid="{9C86C437-C15E-49B4-8AB0-D80EF9A99F0E}">
      <formula1>ListaMETODODERECOLECCIÓN</formula1>
    </dataValidation>
    <dataValidation type="list" allowBlank="1" showInputMessage="1" showErrorMessage="1" sqref="K8:L8" xr:uid="{3A34D03A-7402-4FD7-BF94-0D811B304225}">
      <formula1>ListaDEPENDENCIAS</formula1>
    </dataValidation>
    <dataValidation type="list" allowBlank="1" showInputMessage="1" showErrorMessage="1" sqref="J20:K21" xr:uid="{F53324DA-C87A-475F-9B00-3372589C6548}">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F9B6-6F73-400B-B63F-5EF34B3937FA}">
  <sheetPr>
    <tabColor theme="3" tint="0.499984740745262"/>
  </sheetPr>
  <dimension ref="A1:P29"/>
  <sheetViews>
    <sheetView topLeftCell="A8" zoomScale="70" zoomScaleNormal="70" workbookViewId="0">
      <selection activeCell="T17" sqref="T17"/>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3.44140625" style="2" customWidth="1"/>
    <col min="10" max="10" width="5.88671875" style="2" customWidth="1"/>
    <col min="11" max="11" width="16" style="2" customWidth="1"/>
    <col min="12" max="12" width="22" style="2" customWidth="1"/>
    <col min="1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75</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27</v>
      </c>
      <c r="L7" s="430"/>
    </row>
    <row r="8" spans="1:16" ht="35.4" customHeight="1">
      <c r="A8" s="425" t="s">
        <v>28</v>
      </c>
      <c r="B8" s="426"/>
      <c r="C8" s="427"/>
      <c r="D8" s="428" t="s">
        <v>29</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2024'!I6</f>
        <v>Porcentaje del plan de acción del modelo de aprendizaje sectorial</v>
      </c>
      <c r="F10" s="429"/>
      <c r="G10" s="429"/>
      <c r="H10" s="429"/>
      <c r="I10" s="429"/>
      <c r="J10" s="429"/>
      <c r="K10" s="429"/>
      <c r="L10" s="430"/>
    </row>
    <row r="11" spans="1:16" ht="43.5" customHeight="1">
      <c r="A11" s="425" t="s">
        <v>34</v>
      </c>
      <c r="B11" s="426"/>
      <c r="C11" s="426"/>
      <c r="D11" s="427"/>
      <c r="E11" s="428" t="s">
        <v>156</v>
      </c>
      <c r="F11" s="429"/>
      <c r="G11" s="429"/>
      <c r="H11" s="429"/>
      <c r="I11" s="429"/>
      <c r="J11" s="429"/>
      <c r="K11" s="429"/>
      <c r="L11" s="430"/>
    </row>
    <row r="12" spans="1:16" ht="43.5" customHeight="1">
      <c r="A12" s="425" t="s">
        <v>35</v>
      </c>
      <c r="B12" s="426"/>
      <c r="C12" s="427"/>
      <c r="D12" s="428" t="s">
        <v>533</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1</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60</v>
      </c>
      <c r="K16" s="448" t="s">
        <v>46</v>
      </c>
      <c r="L16" s="462">
        <f>L23</f>
        <v>0.89528571428571435</v>
      </c>
    </row>
    <row r="17" spans="1:12" ht="15.9" customHeight="1">
      <c r="A17" s="440"/>
      <c r="B17" s="441"/>
      <c r="C17" s="442"/>
      <c r="D17" s="444"/>
      <c r="E17" s="445"/>
      <c r="F17" s="445"/>
      <c r="G17" s="445"/>
      <c r="H17" s="445"/>
      <c r="I17" s="13" t="s">
        <v>122</v>
      </c>
      <c r="J17" s="3">
        <v>90</v>
      </c>
      <c r="K17" s="448"/>
      <c r="L17" s="448"/>
    </row>
    <row r="18" spans="1:12" ht="18.600000000000001" customHeight="1">
      <c r="A18" s="420"/>
      <c r="B18" s="421"/>
      <c r="C18" s="433"/>
      <c r="D18" s="446"/>
      <c r="E18" s="447"/>
      <c r="F18" s="447"/>
      <c r="G18" s="447"/>
      <c r="H18" s="447"/>
      <c r="I18" s="12" t="s">
        <v>121</v>
      </c>
      <c r="J18" s="3">
        <v>100</v>
      </c>
      <c r="K18" s="463" t="s">
        <v>122</v>
      </c>
      <c r="L18" s="463"/>
    </row>
    <row r="19" spans="1:12" ht="12" customHeight="1">
      <c r="A19" s="4" t="s">
        <v>47</v>
      </c>
      <c r="B19" s="4" t="s">
        <v>48</v>
      </c>
      <c r="C19" s="425" t="s">
        <v>49</v>
      </c>
      <c r="D19" s="426"/>
      <c r="E19" s="426"/>
      <c r="F19" s="426"/>
      <c r="G19" s="427"/>
      <c r="H19" s="425" t="s">
        <v>50</v>
      </c>
      <c r="I19" s="433"/>
      <c r="J19" s="420" t="s">
        <v>26</v>
      </c>
      <c r="K19" s="433"/>
      <c r="L19" s="5" t="s">
        <v>51</v>
      </c>
    </row>
    <row r="20" spans="1:12" ht="47.25" customHeight="1">
      <c r="A20" s="6">
        <v>1</v>
      </c>
      <c r="B20" s="7" t="s">
        <v>80</v>
      </c>
      <c r="C20" s="428" t="s">
        <v>872</v>
      </c>
      <c r="D20" s="429"/>
      <c r="E20" s="429"/>
      <c r="F20" s="429"/>
      <c r="G20" s="430"/>
      <c r="H20" s="428" t="s">
        <v>106</v>
      </c>
      <c r="I20" s="430"/>
      <c r="J20" s="453" t="s">
        <v>54</v>
      </c>
      <c r="K20" s="454"/>
      <c r="L20" s="149">
        <f>'IND 5 SEGUIMIENTO'!G14</f>
        <v>89.528571428571439</v>
      </c>
    </row>
    <row r="21" spans="1:12" ht="60.75" customHeight="1">
      <c r="A21" s="6">
        <v>2</v>
      </c>
      <c r="B21" s="7" t="s">
        <v>81</v>
      </c>
      <c r="C21" s="428" t="s">
        <v>873</v>
      </c>
      <c r="D21" s="429"/>
      <c r="E21" s="429"/>
      <c r="F21" s="429"/>
      <c r="G21" s="430"/>
      <c r="H21" s="428" t="s">
        <v>105</v>
      </c>
      <c r="I21" s="430"/>
      <c r="J21" s="453" t="s">
        <v>54</v>
      </c>
      <c r="K21" s="454"/>
      <c r="L21" s="149">
        <v>100</v>
      </c>
    </row>
    <row r="22" spans="1:12" ht="25.5" customHeight="1">
      <c r="A22" s="4" t="s">
        <v>47</v>
      </c>
      <c r="B22" s="425" t="s">
        <v>58</v>
      </c>
      <c r="C22" s="426"/>
      <c r="D22" s="426"/>
      <c r="E22" s="426"/>
      <c r="F22" s="426"/>
      <c r="G22" s="426"/>
      <c r="H22" s="426"/>
      <c r="I22" s="427"/>
      <c r="J22" s="425" t="s">
        <v>26</v>
      </c>
      <c r="K22" s="427"/>
      <c r="L22" s="9" t="s">
        <v>59</v>
      </c>
    </row>
    <row r="23" spans="1:12" ht="25.5" customHeight="1">
      <c r="A23" s="455">
        <v>1</v>
      </c>
      <c r="B23" s="418" t="s">
        <v>107</v>
      </c>
      <c r="C23" s="419"/>
      <c r="D23" s="419"/>
      <c r="E23" s="419"/>
      <c r="F23" s="419"/>
      <c r="G23" s="419"/>
      <c r="H23" s="419"/>
      <c r="I23" s="437"/>
      <c r="J23" s="409" t="s">
        <v>60</v>
      </c>
      <c r="K23" s="457"/>
      <c r="L23" s="452">
        <f>L20/L21</f>
        <v>0.89528571428571435</v>
      </c>
    </row>
    <row r="24" spans="1:12" ht="27.9" customHeight="1">
      <c r="A24" s="456"/>
      <c r="B24" s="420"/>
      <c r="C24" s="421"/>
      <c r="D24" s="421"/>
      <c r="E24" s="421"/>
      <c r="F24" s="421"/>
      <c r="G24" s="421"/>
      <c r="H24" s="421"/>
      <c r="I24" s="433"/>
      <c r="J24" s="415"/>
      <c r="K24" s="458"/>
      <c r="L24" s="452"/>
    </row>
    <row r="25" spans="1:12" ht="15.75" customHeight="1">
      <c r="A25" s="422" t="s">
        <v>61</v>
      </c>
      <c r="B25" s="423"/>
      <c r="C25" s="423"/>
      <c r="D25" s="423"/>
      <c r="E25" s="423"/>
      <c r="F25" s="423"/>
      <c r="G25" s="423"/>
      <c r="H25" s="423"/>
      <c r="I25" s="423"/>
      <c r="J25" s="423"/>
      <c r="K25" s="423"/>
      <c r="L25" s="431"/>
    </row>
    <row r="26" spans="1:12" ht="26.25" customHeight="1">
      <c r="A26" s="425" t="s">
        <v>62</v>
      </c>
      <c r="B26" s="426"/>
      <c r="C26" s="427"/>
      <c r="D26" s="428" t="s">
        <v>63</v>
      </c>
      <c r="E26" s="429"/>
      <c r="F26" s="429"/>
      <c r="G26" s="429"/>
      <c r="H26" s="430"/>
      <c r="I26" s="425" t="s">
        <v>64</v>
      </c>
      <c r="J26" s="427"/>
      <c r="K26" s="428" t="s">
        <v>65</v>
      </c>
      <c r="L26" s="430"/>
    </row>
    <row r="27" spans="1:12" ht="45.6" customHeight="1">
      <c r="A27" s="425" t="s">
        <v>66</v>
      </c>
      <c r="B27" s="426"/>
      <c r="C27" s="427"/>
      <c r="D27" s="428" t="s">
        <v>110</v>
      </c>
      <c r="E27" s="429"/>
      <c r="F27" s="429"/>
      <c r="G27" s="429"/>
      <c r="H27" s="429"/>
      <c r="I27" s="429"/>
      <c r="J27" s="429"/>
      <c r="K27" s="429"/>
      <c r="L27" s="430"/>
    </row>
    <row r="28" spans="1:12" ht="190.5" customHeight="1">
      <c r="A28" s="425" t="s">
        <v>67</v>
      </c>
      <c r="B28" s="426"/>
      <c r="C28" s="427"/>
      <c r="D28" s="459" t="str">
        <f>_xlfn.CONCAT('PES 2024'!C5," 
",'PES 2024'!E5,"
META ",'PES 2024'!F6)</f>
        <v xml:space="preserve">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  
E03: Generación de hábitos, creencias, comportamientos en los servidores públicos, que apoyados en la tecnología y las comunicaciones contribuirán a cumplir la misionalidad y a mejorar el funcionamiento de la entidad. 
META 5. Cumplir con el 100% del plan de acción de la vigencia para la formulación e implementación del Modelo de Aprendizaje Sectorial. </v>
      </c>
      <c r="E28" s="460"/>
      <c r="F28" s="460"/>
      <c r="G28" s="460"/>
      <c r="H28" s="460"/>
      <c r="I28" s="460"/>
      <c r="J28" s="460"/>
      <c r="K28" s="460"/>
      <c r="L28" s="461"/>
    </row>
    <row r="29" spans="1:12" ht="17.399999999999999" customHeight="1">
      <c r="A29" s="425" t="s">
        <v>68</v>
      </c>
      <c r="B29" s="426"/>
      <c r="C29" s="427"/>
      <c r="D29" s="428"/>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2" priority="1" operator="containsText" text="Indicador en rango superior">
      <formula>NOT(ISERROR(SEARCH("Indicador en rango superior",K18)))</formula>
    </cfRule>
    <cfRule type="containsText" dxfId="11" priority="2" operator="containsText" text="Indicador en rango medio">
      <formula>NOT(ISERROR(SEARCH("Indicador en rango medio",K18)))</formula>
    </cfRule>
    <cfRule type="containsText" dxfId="10" priority="3" operator="containsText" text="Indicador en rango inferior">
      <formula>NOT(ISERROR(SEARCH("Indicador en rango inferior",K18)))</formula>
    </cfRule>
  </conditionalFormatting>
  <dataValidations count="5">
    <dataValidation type="list" allowBlank="1" showInputMessage="1" showErrorMessage="1" sqref="K14:L14" xr:uid="{FCCF62C1-7488-4267-A977-4479FDE91B8D}">
      <formula1>ListaPERIODOS</formula1>
    </dataValidation>
    <dataValidation type="list" allowBlank="1" showInputMessage="1" showErrorMessage="1" sqref="K7:L7" xr:uid="{1B31D494-A420-4C5B-90CA-B84FF624EFDE}">
      <formula1>IF($D$7="DESEMPEÑO",ListaDESEMPEÑO,IF($D$7="RESULTADO",ListaRESULTADO,""))</formula1>
    </dataValidation>
    <dataValidation type="list" allowBlank="1" showInputMessage="1" showErrorMessage="1" sqref="K12:L12" xr:uid="{749AD75A-84B0-4336-943E-B3EC355DE804}">
      <formula1>ListaMETODODERECOLECCIÓN</formula1>
    </dataValidation>
    <dataValidation type="list" allowBlank="1" showInputMessage="1" showErrorMessage="1" sqref="K8:L8" xr:uid="{3B0EC8E1-17FB-4CA6-8565-EE93947E42E5}">
      <formula1>ListaDEPENDENCIAS</formula1>
    </dataValidation>
    <dataValidation type="list" allowBlank="1" showInputMessage="1" showErrorMessage="1" sqref="J20:K21" xr:uid="{DF3B1EF5-3981-4E19-82F4-1470F55FC7F0}">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C27AB-6386-4639-806A-0488648B76C0}">
  <sheetPr>
    <tabColor theme="3" tint="0.499984740745262"/>
  </sheetPr>
  <dimension ref="A1:P29"/>
  <sheetViews>
    <sheetView topLeftCell="A11" zoomScale="85" zoomScaleNormal="85" workbookViewId="0">
      <selection activeCell="R12" sqref="R12"/>
    </sheetView>
  </sheetViews>
  <sheetFormatPr baseColWidth="10" defaultColWidth="7.5546875" defaultRowHeight="13.8"/>
  <cols>
    <col min="1" max="1" width="2.88671875" style="2" customWidth="1"/>
    <col min="2" max="2" width="13.88671875" style="2" customWidth="1"/>
    <col min="3" max="3" width="5" style="2" customWidth="1"/>
    <col min="4" max="4" width="5.88671875" style="2" customWidth="1"/>
    <col min="5" max="5" width="5" style="2" customWidth="1"/>
    <col min="6" max="6" width="8.88671875" style="2" customWidth="1"/>
    <col min="7" max="7" width="1.88671875" style="2" customWidth="1"/>
    <col min="8" max="8" width="16" style="2" customWidth="1"/>
    <col min="9" max="9" width="10.88671875" style="2" customWidth="1"/>
    <col min="10" max="10" width="5.88671875" style="2" customWidth="1"/>
    <col min="11" max="11" width="16" style="2" customWidth="1"/>
    <col min="12" max="12" width="22" style="2" customWidth="1"/>
    <col min="13" max="16384" width="7.5546875" style="2"/>
  </cols>
  <sheetData>
    <row r="1" spans="1:16" ht="18.75" customHeight="1">
      <c r="A1" s="409"/>
      <c r="B1" s="410"/>
      <c r="C1" s="410"/>
      <c r="D1" s="410"/>
      <c r="E1" s="411"/>
      <c r="F1" s="418" t="s">
        <v>14</v>
      </c>
      <c r="G1" s="419"/>
      <c r="H1" s="419"/>
      <c r="I1" s="419"/>
      <c r="J1" s="419"/>
      <c r="K1" s="419"/>
      <c r="L1" s="1" t="s">
        <v>15</v>
      </c>
    </row>
    <row r="2" spans="1:16" ht="18.75" customHeight="1">
      <c r="A2" s="412"/>
      <c r="B2" s="413"/>
      <c r="C2" s="413"/>
      <c r="D2" s="413"/>
      <c r="E2" s="414"/>
      <c r="F2" s="420"/>
      <c r="G2" s="421"/>
      <c r="H2" s="421"/>
      <c r="I2" s="421"/>
      <c r="J2" s="421"/>
      <c r="K2" s="421"/>
      <c r="L2" s="1" t="s">
        <v>16</v>
      </c>
    </row>
    <row r="3" spans="1:16" ht="18.75" customHeight="1">
      <c r="A3" s="412"/>
      <c r="B3" s="413"/>
      <c r="C3" s="413"/>
      <c r="D3" s="413"/>
      <c r="E3" s="414"/>
      <c r="F3" s="418" t="s">
        <v>17</v>
      </c>
      <c r="G3" s="419"/>
      <c r="H3" s="419"/>
      <c r="I3" s="419"/>
      <c r="J3" s="419"/>
      <c r="K3" s="419"/>
      <c r="L3" s="1" t="s">
        <v>75</v>
      </c>
    </row>
    <row r="4" spans="1:16" ht="18.75" customHeight="1">
      <c r="A4" s="415"/>
      <c r="B4" s="416"/>
      <c r="C4" s="416"/>
      <c r="D4" s="416"/>
      <c r="E4" s="417"/>
      <c r="F4" s="420"/>
      <c r="G4" s="421"/>
      <c r="H4" s="421"/>
      <c r="I4" s="421"/>
      <c r="J4" s="421"/>
      <c r="K4" s="421"/>
      <c r="L4" s="1" t="s">
        <v>115</v>
      </c>
    </row>
    <row r="5" spans="1:16" ht="15.75" customHeight="1">
      <c r="A5" s="422" t="s">
        <v>19</v>
      </c>
      <c r="B5" s="423"/>
      <c r="C5" s="423"/>
      <c r="D5" s="423"/>
      <c r="E5" s="423"/>
      <c r="F5" s="423"/>
      <c r="G5" s="423"/>
      <c r="H5" s="423"/>
      <c r="I5" s="423"/>
      <c r="J5" s="423"/>
      <c r="K5" s="423"/>
      <c r="L5" s="424"/>
    </row>
    <row r="6" spans="1:16" ht="23.25" customHeight="1">
      <c r="A6" s="425" t="s">
        <v>20</v>
      </c>
      <c r="B6" s="426"/>
      <c r="C6" s="427"/>
      <c r="D6" s="428" t="s">
        <v>21</v>
      </c>
      <c r="E6" s="429"/>
      <c r="F6" s="429"/>
      <c r="G6" s="429"/>
      <c r="H6" s="430"/>
      <c r="I6" s="425" t="s">
        <v>22</v>
      </c>
      <c r="J6" s="427"/>
      <c r="K6" s="428" t="s">
        <v>23</v>
      </c>
      <c r="L6" s="430"/>
    </row>
    <row r="7" spans="1:16" ht="17.399999999999999" customHeight="1">
      <c r="A7" s="425" t="s">
        <v>24</v>
      </c>
      <c r="B7" s="426"/>
      <c r="C7" s="427"/>
      <c r="D7" s="428" t="s">
        <v>25</v>
      </c>
      <c r="E7" s="429"/>
      <c r="F7" s="429"/>
      <c r="G7" s="429"/>
      <c r="H7" s="430"/>
      <c r="I7" s="425" t="s">
        <v>26</v>
      </c>
      <c r="J7" s="427"/>
      <c r="K7" s="428" t="s">
        <v>27</v>
      </c>
      <c r="L7" s="430"/>
    </row>
    <row r="8" spans="1:16" ht="35.4" customHeight="1">
      <c r="A8" s="425" t="s">
        <v>28</v>
      </c>
      <c r="B8" s="426"/>
      <c r="C8" s="427"/>
      <c r="D8" s="428" t="s">
        <v>29</v>
      </c>
      <c r="E8" s="429"/>
      <c r="F8" s="429"/>
      <c r="G8" s="429"/>
      <c r="H8" s="430"/>
      <c r="I8" s="425" t="s">
        <v>30</v>
      </c>
      <c r="J8" s="427"/>
      <c r="K8" s="428" t="s">
        <v>31</v>
      </c>
      <c r="L8" s="430"/>
    </row>
    <row r="9" spans="1:16" ht="15.75" customHeight="1">
      <c r="A9" s="422" t="s">
        <v>32</v>
      </c>
      <c r="B9" s="423"/>
      <c r="C9" s="423"/>
      <c r="D9" s="423"/>
      <c r="E9" s="423"/>
      <c r="F9" s="423"/>
      <c r="G9" s="423"/>
      <c r="H9" s="423"/>
      <c r="I9" s="423"/>
      <c r="J9" s="423"/>
      <c r="K9" s="423"/>
      <c r="L9" s="431"/>
    </row>
    <row r="10" spans="1:16" ht="31.5" customHeight="1">
      <c r="A10" s="425" t="s">
        <v>33</v>
      </c>
      <c r="B10" s="426"/>
      <c r="C10" s="426"/>
      <c r="D10" s="427"/>
      <c r="E10" s="432" t="str">
        <f>'PES 2024'!I7</f>
        <v>Porcentaje de cumplimiento del índice de eficiencia presupuestal para la vigencia de las entidades del sector.</v>
      </c>
      <c r="F10" s="429"/>
      <c r="G10" s="429"/>
      <c r="H10" s="429"/>
      <c r="I10" s="429"/>
      <c r="J10" s="429"/>
      <c r="K10" s="429"/>
      <c r="L10" s="430"/>
    </row>
    <row r="11" spans="1:16" ht="43.5" customHeight="1">
      <c r="A11" s="425" t="s">
        <v>34</v>
      </c>
      <c r="B11" s="426"/>
      <c r="C11" s="426"/>
      <c r="D11" s="427"/>
      <c r="E11" s="428" t="s">
        <v>157</v>
      </c>
      <c r="F11" s="429"/>
      <c r="G11" s="429"/>
      <c r="H11" s="429"/>
      <c r="I11" s="429"/>
      <c r="J11" s="429"/>
      <c r="K11" s="429"/>
      <c r="L11" s="430"/>
    </row>
    <row r="12" spans="1:16" ht="43.5" customHeight="1">
      <c r="A12" s="425" t="s">
        <v>35</v>
      </c>
      <c r="B12" s="426"/>
      <c r="C12" s="427"/>
      <c r="D12" s="428" t="s">
        <v>534</v>
      </c>
      <c r="E12" s="429"/>
      <c r="F12" s="429"/>
      <c r="G12" s="429"/>
      <c r="H12" s="430"/>
      <c r="I12" s="425" t="s">
        <v>36</v>
      </c>
      <c r="J12" s="427"/>
      <c r="K12" s="428" t="s">
        <v>37</v>
      </c>
      <c r="L12" s="430"/>
    </row>
    <row r="13" spans="1:16" ht="15.75" customHeight="1">
      <c r="A13" s="422" t="s">
        <v>38</v>
      </c>
      <c r="B13" s="423"/>
      <c r="C13" s="423"/>
      <c r="D13" s="423"/>
      <c r="E13" s="423"/>
      <c r="F13" s="423"/>
      <c r="G13" s="423"/>
      <c r="H13" s="423"/>
      <c r="I13" s="423"/>
      <c r="J13" s="423"/>
      <c r="K13" s="423"/>
      <c r="L13" s="431"/>
    </row>
    <row r="14" spans="1:16" ht="25.5" customHeight="1">
      <c r="A14" s="425" t="s">
        <v>39</v>
      </c>
      <c r="B14" s="426"/>
      <c r="C14" s="427"/>
      <c r="D14" s="428" t="s">
        <v>40</v>
      </c>
      <c r="E14" s="429"/>
      <c r="F14" s="429"/>
      <c r="G14" s="429"/>
      <c r="H14" s="430"/>
      <c r="I14" s="425" t="s">
        <v>41</v>
      </c>
      <c r="J14" s="427"/>
      <c r="K14" s="428" t="s">
        <v>91</v>
      </c>
      <c r="L14" s="430"/>
      <c r="P14" s="2" t="str">
        <f>IF(AND(K16&gt;=J16,K16&lt;J17),"Indicador en rango inferior","")</f>
        <v/>
      </c>
    </row>
    <row r="15" spans="1:16" ht="25.35" customHeight="1">
      <c r="A15" s="425" t="s">
        <v>42</v>
      </c>
      <c r="B15" s="426"/>
      <c r="C15" s="427"/>
      <c r="D15" s="434">
        <v>0.95</v>
      </c>
      <c r="E15" s="435"/>
      <c r="F15" s="435"/>
      <c r="G15" s="435"/>
      <c r="H15" s="436"/>
      <c r="I15" s="418" t="s">
        <v>43</v>
      </c>
      <c r="J15" s="437"/>
      <c r="K15" s="438" t="s">
        <v>44</v>
      </c>
      <c r="L15" s="439"/>
    </row>
    <row r="16" spans="1:16" ht="18" customHeight="1">
      <c r="A16" s="418" t="s">
        <v>45</v>
      </c>
      <c r="B16" s="419"/>
      <c r="C16" s="437"/>
      <c r="D16" s="438" t="s">
        <v>93</v>
      </c>
      <c r="E16" s="443"/>
      <c r="F16" s="443"/>
      <c r="G16" s="443"/>
      <c r="H16" s="443"/>
      <c r="I16" s="14" t="s">
        <v>123</v>
      </c>
      <c r="J16" s="3">
        <v>60</v>
      </c>
      <c r="K16" s="448" t="s">
        <v>46</v>
      </c>
      <c r="L16" s="465">
        <v>0.97765421173245326</v>
      </c>
    </row>
    <row r="17" spans="1:12" ht="15.9" customHeight="1">
      <c r="A17" s="440"/>
      <c r="B17" s="441"/>
      <c r="C17" s="442"/>
      <c r="D17" s="444"/>
      <c r="E17" s="445"/>
      <c r="F17" s="445"/>
      <c r="G17" s="445"/>
      <c r="H17" s="445"/>
      <c r="I17" s="13" t="s">
        <v>122</v>
      </c>
      <c r="J17" s="3">
        <v>90</v>
      </c>
      <c r="K17" s="448"/>
      <c r="L17" s="465"/>
    </row>
    <row r="18" spans="1:12" ht="18.600000000000001" customHeight="1">
      <c r="A18" s="420"/>
      <c r="B18" s="421"/>
      <c r="C18" s="433"/>
      <c r="D18" s="446"/>
      <c r="E18" s="447"/>
      <c r="F18" s="447"/>
      <c r="G18" s="447"/>
      <c r="H18" s="447"/>
      <c r="I18" s="12" t="s">
        <v>121</v>
      </c>
      <c r="J18" s="3">
        <v>100</v>
      </c>
      <c r="K18" s="451" t="s">
        <v>121</v>
      </c>
      <c r="L18" s="451"/>
    </row>
    <row r="19" spans="1:12" ht="12" customHeight="1">
      <c r="A19" s="4" t="s">
        <v>47</v>
      </c>
      <c r="B19" s="4" t="s">
        <v>48</v>
      </c>
      <c r="C19" s="425" t="s">
        <v>49</v>
      </c>
      <c r="D19" s="426"/>
      <c r="E19" s="426"/>
      <c r="F19" s="426"/>
      <c r="G19" s="427"/>
      <c r="H19" s="425" t="s">
        <v>50</v>
      </c>
      <c r="I19" s="433"/>
      <c r="J19" s="420" t="s">
        <v>26</v>
      </c>
      <c r="K19" s="433"/>
      <c r="L19" s="9" t="s">
        <v>51</v>
      </c>
    </row>
    <row r="20" spans="1:12" ht="47.25" customHeight="1">
      <c r="A20" s="6">
        <v>1</v>
      </c>
      <c r="B20" s="7" t="s">
        <v>82</v>
      </c>
      <c r="C20" s="428" t="s">
        <v>83</v>
      </c>
      <c r="D20" s="429"/>
      <c r="E20" s="429"/>
      <c r="F20" s="429"/>
      <c r="G20" s="430"/>
      <c r="H20" s="428" t="s">
        <v>111</v>
      </c>
      <c r="I20" s="430"/>
      <c r="J20" s="453" t="s">
        <v>54</v>
      </c>
      <c r="K20" s="464"/>
      <c r="L20" s="11">
        <f>'IND 6 SEGUIMIENTO'!D12</f>
        <v>861438</v>
      </c>
    </row>
    <row r="21" spans="1:12" ht="60.75" customHeight="1">
      <c r="A21" s="6">
        <v>2</v>
      </c>
      <c r="B21" s="7" t="s">
        <v>84</v>
      </c>
      <c r="C21" s="428" t="s">
        <v>85</v>
      </c>
      <c r="D21" s="429"/>
      <c r="E21" s="429"/>
      <c r="F21" s="429"/>
      <c r="G21" s="430"/>
      <c r="H21" s="428" t="s">
        <v>112</v>
      </c>
      <c r="I21" s="430"/>
      <c r="J21" s="453" t="s">
        <v>54</v>
      </c>
      <c r="K21" s="464"/>
      <c r="L21" s="11">
        <f>'IND 6 SEGUIMIENTO'!C12</f>
        <v>891147</v>
      </c>
    </row>
    <row r="22" spans="1:12" ht="25.5" customHeight="1">
      <c r="A22" s="4" t="s">
        <v>47</v>
      </c>
      <c r="B22" s="425" t="s">
        <v>58</v>
      </c>
      <c r="C22" s="426"/>
      <c r="D22" s="426"/>
      <c r="E22" s="426"/>
      <c r="F22" s="426"/>
      <c r="G22" s="426"/>
      <c r="H22" s="426"/>
      <c r="I22" s="427"/>
      <c r="J22" s="425" t="s">
        <v>26</v>
      </c>
      <c r="K22" s="427"/>
      <c r="L22" s="4" t="s">
        <v>59</v>
      </c>
    </row>
    <row r="23" spans="1:12" ht="25.5" customHeight="1">
      <c r="A23" s="455">
        <v>1</v>
      </c>
      <c r="B23" s="418" t="s">
        <v>108</v>
      </c>
      <c r="C23" s="419"/>
      <c r="D23" s="419"/>
      <c r="E23" s="419"/>
      <c r="F23" s="419"/>
      <c r="G23" s="419"/>
      <c r="H23" s="419"/>
      <c r="I23" s="437"/>
      <c r="J23" s="409" t="s">
        <v>60</v>
      </c>
      <c r="K23" s="457"/>
      <c r="L23" s="452">
        <f>L20/L21</f>
        <v>0.96666206585445502</v>
      </c>
    </row>
    <row r="24" spans="1:12" ht="27.9" customHeight="1">
      <c r="A24" s="456"/>
      <c r="B24" s="420"/>
      <c r="C24" s="421"/>
      <c r="D24" s="421"/>
      <c r="E24" s="421"/>
      <c r="F24" s="421"/>
      <c r="G24" s="421"/>
      <c r="H24" s="421"/>
      <c r="I24" s="433"/>
      <c r="J24" s="415"/>
      <c r="K24" s="458"/>
      <c r="L24" s="452"/>
    </row>
    <row r="25" spans="1:12" ht="15.75" customHeight="1">
      <c r="A25" s="422" t="s">
        <v>61</v>
      </c>
      <c r="B25" s="423"/>
      <c r="C25" s="423"/>
      <c r="D25" s="423"/>
      <c r="E25" s="423"/>
      <c r="F25" s="423"/>
      <c r="G25" s="423"/>
      <c r="H25" s="423"/>
      <c r="I25" s="423"/>
      <c r="J25" s="423"/>
      <c r="K25" s="423"/>
      <c r="L25" s="431"/>
    </row>
    <row r="26" spans="1:12" ht="26.25" customHeight="1">
      <c r="A26" s="425" t="s">
        <v>62</v>
      </c>
      <c r="B26" s="426"/>
      <c r="C26" s="427"/>
      <c r="D26" s="428" t="s">
        <v>63</v>
      </c>
      <c r="E26" s="429"/>
      <c r="F26" s="429"/>
      <c r="G26" s="429"/>
      <c r="H26" s="430"/>
      <c r="I26" s="425" t="s">
        <v>64</v>
      </c>
      <c r="J26" s="427"/>
      <c r="K26" s="428" t="s">
        <v>65</v>
      </c>
      <c r="L26" s="430"/>
    </row>
    <row r="27" spans="1:12" ht="44.25" customHeight="1">
      <c r="A27" s="425" t="s">
        <v>66</v>
      </c>
      <c r="B27" s="426"/>
      <c r="C27" s="427"/>
      <c r="D27" s="428" t="s">
        <v>113</v>
      </c>
      <c r="E27" s="429"/>
      <c r="F27" s="429"/>
      <c r="G27" s="429"/>
      <c r="H27" s="429"/>
      <c r="I27" s="429"/>
      <c r="J27" s="429"/>
      <c r="K27" s="429"/>
      <c r="L27" s="430"/>
    </row>
    <row r="28" spans="1:12" ht="190.5" customHeight="1">
      <c r="A28" s="425" t="s">
        <v>67</v>
      </c>
      <c r="B28" s="426"/>
      <c r="C28" s="427"/>
      <c r="D28" s="459" t="str">
        <f>_xlfn.CONCAT('PES 2024'!C7," 
",'PES 2024'!E7,"
META ",'PES 2024'!F7)</f>
        <v xml:space="preserve">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META 6. Cumplir por lo menos el 95% del índice de eficiencia presupuestal para la vigencia. </v>
      </c>
      <c r="E28" s="460"/>
      <c r="F28" s="460"/>
      <c r="G28" s="460"/>
      <c r="H28" s="460"/>
      <c r="I28" s="460"/>
      <c r="J28" s="460"/>
      <c r="K28" s="460"/>
      <c r="L28" s="461"/>
    </row>
    <row r="29" spans="1:12" ht="17.399999999999999" customHeight="1">
      <c r="A29" s="425" t="s">
        <v>68</v>
      </c>
      <c r="B29" s="426"/>
      <c r="C29" s="427"/>
      <c r="D29" s="428" t="s">
        <v>86</v>
      </c>
      <c r="E29" s="429"/>
      <c r="F29" s="429"/>
      <c r="G29" s="429"/>
      <c r="H29" s="429"/>
      <c r="I29" s="429"/>
      <c r="J29" s="429"/>
      <c r="K29" s="429"/>
      <c r="L29" s="430"/>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9" priority="1" operator="containsText" text="Indicador en rango superior">
      <formula>NOT(ISERROR(SEARCH("Indicador en rango superior",K18)))</formula>
    </cfRule>
    <cfRule type="containsText" dxfId="8" priority="2" operator="containsText" text="Indicador en rango medio">
      <formula>NOT(ISERROR(SEARCH("Indicador en rango medio",K18)))</formula>
    </cfRule>
    <cfRule type="containsText" dxfId="7" priority="3" operator="containsText" text="Indicador en rango inferior">
      <formula>NOT(ISERROR(SEARCH("Indicador en rango inferior",K18)))</formula>
    </cfRule>
  </conditionalFormatting>
  <dataValidations disablePrompts="1" count="5">
    <dataValidation type="list" allowBlank="1" showInputMessage="1" showErrorMessage="1" sqref="K14:L14" xr:uid="{5393D1D7-7282-4BB0-AE0B-1F1FD4C9E4E5}">
      <formula1>ListaPERIODOS</formula1>
    </dataValidation>
    <dataValidation type="list" allowBlank="1" showInputMessage="1" showErrorMessage="1" sqref="K7:L7" xr:uid="{B7249C52-5B0B-4B9E-9007-CA9176B62783}">
      <formula1>IF($D$7="DESEMPEÑO",ListaDESEMPEÑO,IF($D$7="RESULTADO",ListaRESULTADO,""))</formula1>
    </dataValidation>
    <dataValidation type="list" allowBlank="1" showInputMessage="1" showErrorMessage="1" sqref="K12:L12" xr:uid="{7ABA8C71-B59C-4EFC-8AD7-69B8E5E163E0}">
      <formula1>ListaMETODODERECOLECCIÓN</formula1>
    </dataValidation>
    <dataValidation type="list" allowBlank="1" showInputMessage="1" showErrorMessage="1" sqref="K8:L8" xr:uid="{A0DFEAEE-8F01-4CCE-AC4B-A32E8D0EABA1}">
      <formula1>ListaDEPENDENCIAS</formula1>
    </dataValidation>
    <dataValidation type="list" allowBlank="1" showInputMessage="1" showErrorMessage="1" sqref="J20:K21" xr:uid="{246B0944-E0EF-4F65-BF00-2DF13532E021}">
      <formula1>ListaTIPO</formula1>
    </dataValidation>
  </dataValidation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MENÚ</vt:lpstr>
      <vt:lpstr>PES 2024</vt:lpstr>
      <vt:lpstr>CONSOLIDADO 2020-2024</vt:lpstr>
      <vt:lpstr>IND 1</vt:lpstr>
      <vt:lpstr>IND 2</vt:lpstr>
      <vt:lpstr>IND 3</vt:lpstr>
      <vt:lpstr>IND 4</vt:lpstr>
      <vt:lpstr>IND 5</vt:lpstr>
      <vt:lpstr>IND 6</vt:lpstr>
      <vt:lpstr>IND 7</vt:lpstr>
      <vt:lpstr>IND 1 SEGUIMIENTO</vt:lpstr>
      <vt:lpstr>IND 2 SEGUIMIENTO1</vt:lpstr>
      <vt:lpstr>IND 2 SEGUIMIENTO</vt:lpstr>
      <vt:lpstr>IND 3 SEGUIMIENTO</vt:lpstr>
      <vt:lpstr>IND 4 SEGUIMIENTO</vt:lpstr>
      <vt:lpstr>IND 5 SEGUIMIENTO</vt:lpstr>
      <vt:lpstr>IND 6 SEGUIMIENTO</vt:lpstr>
      <vt:lpstr>IND 7 SEGUIMIENTO</vt:lpstr>
      <vt:lpstr>PES 2020-2022</vt:lpstr>
      <vt:lpstr>PES 2023</vt:lpstr>
      <vt:lpstr>'IND 1'!Área_de_impresión</vt:lpstr>
      <vt:lpstr>'IND 2'!Área_de_impresión</vt:lpstr>
      <vt:lpstr>'IND 3'!Área_de_impresión</vt:lpstr>
      <vt:lpstr>'IND 4'!Área_de_impresión</vt:lpstr>
      <vt:lpstr>'IND 5'!Área_de_impresión</vt:lpstr>
      <vt:lpstr>'IND 6'!Área_de_impresión</vt:lpstr>
      <vt:lpstr>'IND 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David Lopez Camargo</dc:creator>
  <cp:lastModifiedBy>Jesus David Lopez Camargo</cp:lastModifiedBy>
  <dcterms:created xsi:type="dcterms:W3CDTF">2024-10-07T22:07:55Z</dcterms:created>
  <dcterms:modified xsi:type="dcterms:W3CDTF">2025-06-17T21:01:34Z</dcterms:modified>
</cp:coreProperties>
</file>